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 activeTab="1"/>
  </bookViews>
  <sheets>
    <sheet name="09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'1'!#REF!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'09.02.2024'!$A$3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2" i="3"/>
  <c r="I22"/>
  <c r="H22"/>
  <c r="G22"/>
  <c r="F22"/>
  <c r="E22"/>
  <c r="CD22" i="1"/>
  <c r="AA25"/>
  <c r="AF25"/>
  <c r="V25"/>
  <c r="CO25"/>
  <c r="CL25"/>
  <c r="CI25"/>
  <c r="AI25"/>
  <c r="AE25"/>
  <c r="AD25"/>
  <c r="AC25"/>
  <c r="AB25"/>
  <c r="Z25"/>
  <c r="Y25"/>
  <c r="X25"/>
  <c r="W25"/>
  <c r="I25"/>
  <c r="H25"/>
  <c r="G25"/>
  <c r="F25"/>
  <c r="E25"/>
  <c r="D25"/>
  <c r="CC22"/>
  <c r="A21"/>
  <c r="C21"/>
  <c r="A20"/>
  <c r="C20"/>
  <c r="A19"/>
  <c r="C19"/>
  <c r="A18"/>
  <c r="C18"/>
  <c r="A17"/>
  <c r="C17"/>
  <c r="A16"/>
  <c r="C16"/>
  <c r="A15"/>
  <c r="C15"/>
  <c r="A14"/>
  <c r="C14"/>
  <c r="A13"/>
  <c r="C13"/>
  <c r="A12"/>
  <c r="C12"/>
  <c r="B3"/>
  <c r="H6"/>
  <c r="A6"/>
  <c r="CD1"/>
</calcChain>
</file>

<file path=xl/sharedStrings.xml><?xml version="1.0" encoding="utf-8"?>
<sst xmlns="http://schemas.openxmlformats.org/spreadsheetml/2006/main" count="168" uniqueCount="155">
  <si>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</si>
  <si>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</si>
  <si>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</si>
  <si>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</si>
  <si>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</si>
  <si>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</si>
  <si>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</si>
  <si>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</si>
  <si>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</si>
  <si>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</si>
  <si>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</si>
  <si>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</si>
  <si>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</si>
  <si>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</si>
  <si>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</si>
  <si>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</si>
  <si>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</si>
  <si>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</si>
  <si>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</si>
  <si>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</si>
  <si>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</si>
  <si>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</si>
  <si>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</si>
  <si>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</si>
  <si>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</si>
  <si>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</si>
  <si>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</si>
  <si>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</si>
  <si>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</si>
  <si>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</si>
  <si>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</si>
  <si>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</si>
  <si>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</si>
  <si>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</si>
  <si>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</si>
  <si>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</si>
  <si>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</si>
  <si>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</si>
  <si>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</si>
  <si>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</si>
  <si>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</si>
  <si>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</si>
  <si>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</si>
  <si>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</si>
  <si>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</si>
  <si>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</si>
  <si>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</si>
  <si>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</si>
  <si>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</si>
  <si>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</si>
  <si>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</si>
  <si>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</si>
  <si>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</si>
  <si>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</si>
  <si>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</si>
  <si>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</si>
  <si>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</si>
  <si>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</si>
  <si>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</si>
  <si>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</si>
  <si>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</si>
  <si>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</si>
  <si>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</si>
  <si>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</si>
  <si>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</si>
  <si>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</si>
  <si>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</si>
  <si>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</si>
  <si>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</si>
  <si>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</si>
  <si>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</si>
  <si>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</si>
  <si>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</si>
  <si>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</si>
  <si>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</si>
  <si>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</si>
  <si>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</si>
  <si>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</si>
  <si>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</si>
  <si>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</si>
  <si>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</si>
  <si>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</si>
  <si>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</si>
  <si>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</si>
  <si>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</si>
  <si>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</si>
  <si>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</si>
  <si>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</si>
  <si>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</si>
  <si>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</si>
  <si>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</si>
  <si>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</si>
  <si>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</si>
  <si>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</si>
  <si>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</si>
  <si>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</si>
  <si>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</si>
  <si>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</si>
  <si>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</si>
  <si>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</si>
  <si>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7-10 лет</t>
  </si>
  <si>
    <t>СанПиН 2.3/2.4.3590-20  7-11 лет</t>
  </si>
  <si>
    <t>завтрак</t>
  </si>
  <si>
    <t>Обед</t>
  </si>
  <si>
    <t>Батон</t>
  </si>
  <si>
    <t>Сыр (порциями)</t>
  </si>
  <si>
    <t>Суп-лапша на курином бульоне</t>
  </si>
  <si>
    <t>Мясо кур отварное</t>
  </si>
  <si>
    <t>Капуста тушеная</t>
  </si>
  <si>
    <t>Биточки (котлеты) из рыбы</t>
  </si>
  <si>
    <t>Хлеб ржаной</t>
  </si>
  <si>
    <t>Хлеб пшеничный</t>
  </si>
  <si>
    <t>Чай с лимоном</t>
  </si>
  <si>
    <t>Яблоки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</si>
  <si>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</si>
  <si>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</si>
  <si>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</si>
  <si>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</si>
  <si>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</si>
  <si>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09.02.2024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</si>
  <si>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</si>
  <si>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</si>
  <si>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</si>
  <si>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</si>
  <si>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</si>
  <si>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</si>
  <si>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</si>
  <si>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</si>
  <si>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</si>
  <si>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</si>
  <si>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</si>
  <si>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</si>
  <si>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</si>
  <si>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</si>
  <si>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</si>
  <si>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</si>
  <si>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</si>
  <si>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</si>
  <si>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</si>
  <si>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</si>
  <si>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</si>
  <si>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</si>
  <si>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</si>
  <si>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</si>
  <si>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</si>
  <si>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</si>
  <si>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</si>
  <si>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22/2</t>
  </si>
  <si>
    <t>11/3</t>
  </si>
  <si>
    <t>12/7</t>
  </si>
  <si>
    <t>29/10</t>
  </si>
  <si>
    <t>Батон, сыр</t>
  </si>
  <si>
    <t>бутерброд</t>
  </si>
  <si>
    <t>Итого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</si>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</sst>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0" fillId="0" borderId="0" xfId="0" quotePrefix="1"/>
    <xf numFmtId="0" fontId="6" fillId="0" borderId="0" xfId="1"/>
    <xf numFmtId="49" fontId="6" fillId="2" borderId="2" xfId="1" applyNumberFormat="1" applyFill="1" applyBorder="1" applyProtection="1">
      <protection locked="0"/>
    </xf>
    <xf numFmtId="14" fontId="6" fillId="2" borderId="2" xfId="1" applyNumberFormat="1" applyFill="1" applyBorder="1" applyProtection="1">
      <protection locked="0"/>
    </xf>
    <xf numFmtId="0" fontId="6" fillId="0" borderId="9" xfId="1" applyBorder="1" applyAlignment="1">
      <alignment horizontal="center"/>
    </xf>
    <xf numFmtId="0" fontId="6" fillId="0" borderId="10" xfId="1" applyBorder="1" applyAlignment="1">
      <alignment horizontal="center"/>
    </xf>
    <xf numFmtId="0" fontId="6" fillId="0" borderId="11" xfId="1" applyBorder="1" applyAlignment="1">
      <alignment horizontal="center"/>
    </xf>
    <xf numFmtId="0" fontId="6" fillId="0" borderId="12" xfId="1" applyBorder="1"/>
    <xf numFmtId="0" fontId="6" fillId="0" borderId="13" xfId="1" applyBorder="1"/>
    <xf numFmtId="0" fontId="6" fillId="2" borderId="13" xfId="1" applyFill="1" applyBorder="1" applyProtection="1">
      <protection locked="0"/>
    </xf>
    <xf numFmtId="0" fontId="6" fillId="2" borderId="13" xfId="1" applyFill="1" applyBorder="1" applyAlignment="1" applyProtection="1">
      <alignment wrapText="1"/>
      <protection locked="0"/>
    </xf>
    <xf numFmtId="1" fontId="6" fillId="2" borderId="13" xfId="1" applyNumberFormat="1" applyFill="1" applyBorder="1" applyProtection="1">
      <protection locked="0"/>
    </xf>
    <xf numFmtId="2" fontId="6" fillId="2" borderId="13" xfId="1" applyNumberFormat="1" applyFill="1" applyBorder="1" applyProtection="1">
      <protection locked="0"/>
    </xf>
    <xf numFmtId="1" fontId="6" fillId="2" borderId="14" xfId="1" applyNumberFormat="1" applyFill="1" applyBorder="1" applyProtection="1">
      <protection locked="0"/>
    </xf>
    <xf numFmtId="0" fontId="6" fillId="0" borderId="15" xfId="1" applyBorder="1"/>
    <xf numFmtId="0" fontId="6" fillId="2" borderId="2" xfId="1" applyFill="1" applyBorder="1" applyProtection="1">
      <protection locked="0"/>
    </xf>
    <xf numFmtId="0" fontId="6" fillId="2" borderId="2" xfId="1" applyFill="1" applyBorder="1" applyAlignment="1" applyProtection="1">
      <alignment wrapText="1"/>
      <protection locked="0"/>
    </xf>
    <xf numFmtId="1" fontId="6" fillId="2" borderId="2" xfId="1" applyNumberFormat="1" applyFill="1" applyBorder="1" applyProtection="1">
      <protection locked="0"/>
    </xf>
    <xf numFmtId="2" fontId="6" fillId="2" borderId="2" xfId="1" applyNumberFormat="1" applyFill="1" applyBorder="1" applyProtection="1">
      <protection locked="0"/>
    </xf>
    <xf numFmtId="1" fontId="6" fillId="2" borderId="16" xfId="1" applyNumberFormat="1" applyFill="1" applyBorder="1" applyProtection="1">
      <protection locked="0"/>
    </xf>
    <xf numFmtId="0" fontId="6" fillId="0" borderId="2" xfId="1" applyBorder="1"/>
    <xf numFmtId="0" fontId="6" fillId="0" borderId="17" xfId="1" applyBorder="1"/>
    <xf numFmtId="0" fontId="6" fillId="2" borderId="18" xfId="1" applyFill="1" applyBorder="1" applyProtection="1">
      <protection locked="0"/>
    </xf>
    <xf numFmtId="0" fontId="6" fillId="2" borderId="18" xfId="1" applyFill="1" applyBorder="1" applyAlignment="1" applyProtection="1">
      <alignment wrapText="1"/>
      <protection locked="0"/>
    </xf>
    <xf numFmtId="1" fontId="6" fillId="2" borderId="18" xfId="1" applyNumberFormat="1" applyFill="1" applyBorder="1" applyProtection="1">
      <protection locked="0"/>
    </xf>
    <xf numFmtId="2" fontId="6" fillId="2" borderId="18" xfId="1" applyNumberFormat="1" applyFill="1" applyBorder="1" applyProtection="1">
      <protection locked="0"/>
    </xf>
    <xf numFmtId="1" fontId="6" fillId="2" borderId="19" xfId="1" applyNumberFormat="1" applyFill="1" applyBorder="1" applyProtection="1">
      <protection locked="0"/>
    </xf>
    <xf numFmtId="0" fontId="6" fillId="3" borderId="13" xfId="1" applyFill="1" applyBorder="1"/>
    <xf numFmtId="0" fontId="6" fillId="0" borderId="20" xfId="1" applyBorder="1"/>
    <xf numFmtId="0" fontId="6" fillId="2" borderId="20" xfId="1" applyFill="1" applyBorder="1" applyAlignment="1" applyProtection="1">
      <alignment wrapText="1"/>
      <protection locked="0"/>
    </xf>
    <xf numFmtId="1" fontId="6" fillId="2" borderId="20" xfId="1" applyNumberFormat="1" applyFill="1" applyBorder="1" applyProtection="1">
      <protection locked="0"/>
    </xf>
    <xf numFmtId="2" fontId="6" fillId="2" borderId="20" xfId="1" applyNumberFormat="1" applyFill="1" applyBorder="1" applyProtection="1">
      <protection locked="0"/>
    </xf>
    <xf numFmtId="0" fontId="6" fillId="2" borderId="7" xfId="1" applyFill="1" applyBorder="1" applyAlignment="1" applyProtection="1">
      <alignment wrapText="1"/>
      <protection locked="0"/>
    </xf>
    <xf numFmtId="1" fontId="6" fillId="2" borderId="7" xfId="1" applyNumberFormat="1" applyFill="1" applyBorder="1" applyProtection="1">
      <protection locked="0"/>
    </xf>
    <xf numFmtId="2" fontId="6" fillId="2" borderId="7" xfId="1" applyNumberFormat="1" applyFill="1" applyBorder="1" applyProtection="1">
      <protection locked="0"/>
    </xf>
    <xf numFmtId="0" fontId="6" fillId="2" borderId="20" xfId="1" quotePrefix="1" applyFill="1" applyBorder="1" applyProtection="1">
      <protection locked="0"/>
    </xf>
    <xf numFmtId="0" fontId="6" fillId="2" borderId="2" xfId="1" quotePrefix="1" applyFill="1" applyBorder="1" applyProtection="1">
      <protection locked="0"/>
    </xf>
    <xf numFmtId="0" fontId="6" fillId="2" borderId="7" xfId="1" quotePrefix="1" applyFill="1" applyBorder="1" applyProtection="1">
      <protection locked="0"/>
    </xf>
    <xf numFmtId="0" fontId="6" fillId="2" borderId="18" xfId="1" quotePrefix="1" applyFill="1" applyBorder="1" applyProtection="1">
      <protection locked="0"/>
    </xf>
    <xf numFmtId="2" fontId="6" fillId="2" borderId="21" xfId="1" applyNumberFormat="1" applyFill="1" applyBorder="1" applyProtection="1">
      <protection locked="0"/>
    </xf>
    <xf numFmtId="2" fontId="6" fillId="2" borderId="16" xfId="1" applyNumberFormat="1" applyFill="1" applyBorder="1" applyProtection="1">
      <protection locked="0"/>
    </xf>
    <xf numFmtId="2" fontId="6" fillId="2" borderId="22" xfId="1" applyNumberFormat="1" applyFill="1" applyBorder="1" applyProtection="1">
      <protection locked="0"/>
    </xf>
    <xf numFmtId="2" fontId="6" fillId="2" borderId="19" xfId="1" applyNumberFormat="1" applyFill="1" applyBorder="1" applyProtection="1">
      <protection locked="0"/>
    </xf>
    <xf numFmtId="1" fontId="5" fillId="2" borderId="7" xfId="1" applyNumberFormat="1" applyFont="1" applyFill="1" applyBorder="1" applyProtection="1">
      <protection locked="0"/>
    </xf>
    <xf numFmtId="2" fontId="5" fillId="2" borderId="7" xfId="1" applyNumberFormat="1" applyFont="1" applyFill="1" applyBorder="1" applyProtection="1">
      <protection locked="0"/>
    </xf>
    <xf numFmtId="0" fontId="5" fillId="2" borderId="7" xfId="1" applyFont="1" applyFill="1" applyBorder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5" xfId="1" applyFill="1" applyBorder="1" applyAlignment="1" applyProtection="1">
      <protection locked="0"/>
    </xf>
    <xf numFmtId="0" fontId="6" fillId="2" borderId="6" xfId="1" applyFill="1" applyBorder="1" applyAlignment="1" applyProtection="1">
      <protection locked="0"/>
    </xf>
    <xf numFmtId="0" fontId="6" fillId="0" borderId="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U26"/>
  <sheetViews>
    <sheetView workbookViewId="0"/>
  </sheetViews>
  <sheetFormatPr defaultColWidth="0" defaultRowHeight="15.6"/>
  <cols>
    <col min="1" max="1" width="5.109375" style="9" customWidth="1"/>
    <col min="2" max="2" width="23.6640625" style="8" customWidth="1"/>
    <col min="3" max="3" width="6.33203125" style="10" customWidth="1"/>
    <col min="4" max="4" width="7.77734375" style="10" customWidth="1"/>
    <col min="5" max="5" width="6.6640625" style="10" hidden="1" customWidth="1"/>
    <col min="6" max="6" width="7.5546875" style="10" customWidth="1"/>
    <col min="7" max="7" width="6.6640625" style="10" hidden="1" customWidth="1"/>
    <col min="8" max="8" width="7.109375" style="10" customWidth="1"/>
    <col min="9" max="9" width="6.44140625" style="10" customWidth="1"/>
    <col min="10" max="22" width="8.88671875" style="10" hidden="1" customWidth="1"/>
    <col min="23" max="23" width="7.109375" style="10" hidden="1" customWidth="1"/>
    <col min="24" max="25" width="5.6640625" style="10" hidden="1" customWidth="1"/>
    <col min="26" max="26" width="7.33203125" style="10" hidden="1" customWidth="1"/>
    <col min="27" max="28" width="5.6640625" style="10" hidden="1" customWidth="1"/>
    <col min="29" max="29" width="7" style="10" hidden="1" customWidth="1"/>
    <col min="30" max="31" width="5.6640625" style="10" hidden="1" customWidth="1"/>
    <col min="32" max="32" width="5" style="10" hidden="1" customWidth="1"/>
    <col min="33" max="33" width="5.6640625" style="10" hidden="1" customWidth="1"/>
    <col min="34" max="34" width="4" style="10" hidden="1" customWidth="1"/>
    <col min="35" max="35" width="8.109375" style="10" hidden="1" customWidth="1"/>
    <col min="36" max="80" width="8.88671875" style="1" hidden="1" customWidth="1"/>
    <col min="81" max="81" width="6.6640625" style="14" customWidth="1"/>
    <col min="82" max="82" width="6.5546875" style="14" customWidth="1"/>
    <col min="83" max="93" width="9.109375" style="1" hidden="1" customWidth="1"/>
    <col min="94" max="94" width="9.109375" style="1" customWidth="1"/>
    <col min="95" max="95" width="8.44140625" style="1" customWidth="1"/>
    <col min="96" max="255" width="9.109375" style="1" hidden="1" customWidth="1"/>
    <col min="256" max="16384" width="12.5546875" style="1" hidden="1"/>
  </cols>
  <sheetData>
    <row r="1" spans="1:9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>
      <c r="A2" s="80" t="s">
        <v>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1:95" s="5" customFormat="1" hidden="1">
      <c r="A3" s="6"/>
      <c r="B3" s="6" t="str">
        <f>"9 февраля 2024 г."</f>
        <v>9 февраля 2024 г.</v>
      </c>
      <c r="C3" s="6"/>
      <c r="D3" s="7"/>
      <c r="E3" s="6"/>
      <c r="F3" s="6"/>
      <c r="G3" s="6"/>
      <c r="H3" s="6"/>
      <c r="I3" s="6"/>
    </row>
    <row r="4" spans="1:9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>
      <c r="A6" s="81" t="str">
        <f>IF(Dop!B3&lt;&gt;"",Dop!B3,"")</f>
        <v>Школы 7-10 лет</v>
      </c>
      <c r="B6" s="81"/>
      <c r="C6" s="81"/>
      <c r="D6" s="1"/>
      <c r="E6" s="1"/>
      <c r="F6" s="1"/>
      <c r="G6" s="1"/>
      <c r="H6" s="79">
        <f>IF(Дата_Сост&lt;&gt;"",Дата_Сост,"")</f>
        <v>45331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</row>
    <row r="7" spans="1:9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>
      <c r="A8" s="82" t="s">
        <v>84</v>
      </c>
      <c r="B8" s="78" t="s">
        <v>85</v>
      </c>
      <c r="C8" s="78" t="s">
        <v>78</v>
      </c>
      <c r="D8" s="78" t="s">
        <v>1</v>
      </c>
      <c r="E8" s="78"/>
      <c r="F8" s="78" t="s">
        <v>6</v>
      </c>
      <c r="G8" s="78"/>
      <c r="H8" s="78" t="s">
        <v>79</v>
      </c>
      <c r="I8" s="78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78" t="s">
        <v>75</v>
      </c>
      <c r="X8" s="78"/>
      <c r="Y8" s="78"/>
      <c r="Z8" s="78"/>
      <c r="AA8" s="16" t="s">
        <v>74</v>
      </c>
      <c r="AB8" s="16"/>
      <c r="AC8" s="16"/>
      <c r="AD8" s="16"/>
      <c r="AE8" s="16"/>
      <c r="AF8" s="16"/>
      <c r="AG8" s="16"/>
      <c r="AH8" s="16"/>
      <c r="AI8" s="78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78" t="s">
        <v>87</v>
      </c>
      <c r="CD8" s="78" t="s">
        <v>88</v>
      </c>
      <c r="CE8" s="78"/>
      <c r="CF8" s="78"/>
      <c r="CG8" s="78" t="s">
        <v>89</v>
      </c>
      <c r="CH8" s="78" t="s">
        <v>90</v>
      </c>
      <c r="CI8" s="78" t="s">
        <v>91</v>
      </c>
      <c r="CJ8" s="78" t="s">
        <v>92</v>
      </c>
      <c r="CK8" s="78" t="s">
        <v>93</v>
      </c>
      <c r="CL8" s="78" t="s">
        <v>94</v>
      </c>
      <c r="CM8" s="78" t="s">
        <v>95</v>
      </c>
      <c r="CN8" s="78" t="s">
        <v>96</v>
      </c>
      <c r="CO8" s="78" t="s">
        <v>97</v>
      </c>
      <c r="CP8" s="78" t="s">
        <v>98</v>
      </c>
      <c r="CQ8" s="78" t="s">
        <v>99</v>
      </c>
    </row>
    <row r="9" spans="1:95" ht="15.75" customHeight="1">
      <c r="A9" s="83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78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5">
      <c r="B10" s="8" t="s">
        <v>102</v>
      </c>
      <c r="CD10" s="15"/>
    </row>
    <row r="11" spans="1:95">
      <c r="B11" s="18" t="s">
        <v>103</v>
      </c>
    </row>
    <row r="12" spans="1:95" s="26" customFormat="1">
      <c r="A12" s="23" t="str">
        <f>"-"</f>
        <v>-</v>
      </c>
      <c r="B12" s="24" t="s">
        <v>104</v>
      </c>
      <c r="C12" s="25" t="str">
        <f>"40"</f>
        <v>40</v>
      </c>
      <c r="D12" s="25">
        <v>3.08</v>
      </c>
      <c r="E12" s="25">
        <v>0</v>
      </c>
      <c r="F12" s="25">
        <v>1.2</v>
      </c>
      <c r="G12" s="25">
        <v>1.2</v>
      </c>
      <c r="H12" s="25">
        <v>21.32</v>
      </c>
      <c r="I12" s="25">
        <v>107.80799999999999</v>
      </c>
      <c r="J12" s="25">
        <v>0.2</v>
      </c>
      <c r="K12" s="25">
        <v>0</v>
      </c>
      <c r="L12" s="25">
        <v>0</v>
      </c>
      <c r="M12" s="25">
        <v>0</v>
      </c>
      <c r="N12" s="25">
        <v>1.32</v>
      </c>
      <c r="O12" s="25">
        <v>18.72</v>
      </c>
      <c r="P12" s="25">
        <v>1.28</v>
      </c>
      <c r="Q12" s="25">
        <v>0</v>
      </c>
      <c r="R12" s="25">
        <v>0</v>
      </c>
      <c r="S12" s="25">
        <v>0.12</v>
      </c>
      <c r="T12" s="25">
        <v>0.64</v>
      </c>
      <c r="U12" s="25">
        <v>171.6</v>
      </c>
      <c r="V12" s="25">
        <v>52.4</v>
      </c>
      <c r="W12" s="25">
        <v>8.8000000000000007</v>
      </c>
      <c r="X12" s="25">
        <v>13.2</v>
      </c>
      <c r="Y12" s="25">
        <v>34</v>
      </c>
      <c r="Z12" s="25">
        <v>0.8</v>
      </c>
      <c r="AA12" s="25">
        <v>0</v>
      </c>
      <c r="AB12" s="25">
        <v>0</v>
      </c>
      <c r="AC12" s="25">
        <v>0</v>
      </c>
      <c r="AD12" s="25">
        <v>0.68</v>
      </c>
      <c r="AE12" s="25">
        <v>0.06</v>
      </c>
      <c r="AF12" s="25">
        <v>0.02</v>
      </c>
      <c r="AG12" s="25">
        <v>0.64</v>
      </c>
      <c r="AH12" s="25">
        <v>1.2</v>
      </c>
      <c r="AI12" s="25">
        <v>0</v>
      </c>
      <c r="AJ12" s="26">
        <v>0</v>
      </c>
      <c r="AK12" s="26">
        <v>148.80000000000001</v>
      </c>
      <c r="AL12" s="26">
        <v>154.4</v>
      </c>
      <c r="AM12" s="26">
        <v>236.4</v>
      </c>
      <c r="AN12" s="26">
        <v>79.599999999999994</v>
      </c>
      <c r="AO12" s="26">
        <v>46.8</v>
      </c>
      <c r="AP12" s="26">
        <v>93.6</v>
      </c>
      <c r="AQ12" s="26">
        <v>35.200000000000003</v>
      </c>
      <c r="AR12" s="26">
        <v>168</v>
      </c>
      <c r="AS12" s="26">
        <v>104.4</v>
      </c>
      <c r="AT12" s="26">
        <v>145.19999999999999</v>
      </c>
      <c r="AU12" s="26">
        <v>120.4</v>
      </c>
      <c r="AV12" s="26">
        <v>64.400000000000006</v>
      </c>
      <c r="AW12" s="26">
        <v>112</v>
      </c>
      <c r="AX12" s="26">
        <v>930</v>
      </c>
      <c r="AY12" s="26">
        <v>0</v>
      </c>
      <c r="AZ12" s="26">
        <v>302.8</v>
      </c>
      <c r="BA12" s="26">
        <v>132.4</v>
      </c>
      <c r="BB12" s="26">
        <v>88.8</v>
      </c>
      <c r="BC12" s="26">
        <v>69.2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0.01</v>
      </c>
      <c r="BJ12" s="26">
        <v>0</v>
      </c>
      <c r="BK12" s="26">
        <v>0.13</v>
      </c>
      <c r="BL12" s="26">
        <v>0</v>
      </c>
      <c r="BM12" s="26">
        <v>0.06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0.47</v>
      </c>
      <c r="BT12" s="26">
        <v>0</v>
      </c>
      <c r="BU12" s="26">
        <v>0</v>
      </c>
      <c r="BV12" s="26">
        <v>0.35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13.64</v>
      </c>
      <c r="CC12" s="27">
        <v>4.3099999999999996</v>
      </c>
      <c r="CD12" s="27"/>
      <c r="CE12" s="26">
        <v>0</v>
      </c>
      <c r="CG12" s="26">
        <v>0</v>
      </c>
      <c r="CH12" s="26">
        <v>0</v>
      </c>
      <c r="CI12" s="26">
        <v>0</v>
      </c>
      <c r="CJ12" s="26">
        <v>570</v>
      </c>
      <c r="CK12" s="26">
        <v>219.6</v>
      </c>
      <c r="CL12" s="26">
        <v>394.8</v>
      </c>
      <c r="CM12" s="26">
        <v>4.5599999999999996</v>
      </c>
      <c r="CN12" s="26">
        <v>4.5599999999999996</v>
      </c>
      <c r="CO12" s="26">
        <v>4.5599999999999996</v>
      </c>
      <c r="CP12" s="26">
        <v>0</v>
      </c>
      <c r="CQ12" s="26">
        <v>0</v>
      </c>
    </row>
    <row r="13" spans="1:95" s="26" customFormat="1">
      <c r="A13" s="23" t="str">
        <f>"4/13"</f>
        <v>4/13</v>
      </c>
      <c r="B13" s="24" t="s">
        <v>105</v>
      </c>
      <c r="C13" s="25" t="str">
        <f>"10"</f>
        <v>10</v>
      </c>
      <c r="D13" s="25">
        <v>2.63</v>
      </c>
      <c r="E13" s="25">
        <v>2.63</v>
      </c>
      <c r="F13" s="25">
        <v>2.66</v>
      </c>
      <c r="G13" s="25">
        <v>0</v>
      </c>
      <c r="H13" s="25">
        <v>0</v>
      </c>
      <c r="I13" s="25">
        <v>35.06</v>
      </c>
      <c r="J13" s="25">
        <v>1.53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0.2</v>
      </c>
      <c r="T13" s="25">
        <v>0.43</v>
      </c>
      <c r="U13" s="25">
        <v>110</v>
      </c>
      <c r="V13" s="25">
        <v>10</v>
      </c>
      <c r="W13" s="25">
        <v>100</v>
      </c>
      <c r="X13" s="25">
        <v>5.5</v>
      </c>
      <c r="Y13" s="25">
        <v>60</v>
      </c>
      <c r="Z13" s="25">
        <v>7.0000000000000007E-2</v>
      </c>
      <c r="AA13" s="25">
        <v>21</v>
      </c>
      <c r="AB13" s="25">
        <v>17</v>
      </c>
      <c r="AC13" s="25">
        <v>23.8</v>
      </c>
      <c r="AD13" s="25">
        <v>0.04</v>
      </c>
      <c r="AE13" s="25">
        <v>0</v>
      </c>
      <c r="AF13" s="25">
        <v>0.04</v>
      </c>
      <c r="AG13" s="25">
        <v>0.02</v>
      </c>
      <c r="AH13" s="25">
        <v>0.68</v>
      </c>
      <c r="AI13" s="25">
        <v>7.0000000000000007E-2</v>
      </c>
      <c r="AJ13" s="26">
        <v>0</v>
      </c>
      <c r="AK13" s="26">
        <v>157</v>
      </c>
      <c r="AL13" s="26">
        <v>117</v>
      </c>
      <c r="AM13" s="26">
        <v>230</v>
      </c>
      <c r="AN13" s="26">
        <v>158</v>
      </c>
      <c r="AO13" s="26">
        <v>56</v>
      </c>
      <c r="AP13" s="26">
        <v>95</v>
      </c>
      <c r="AQ13" s="26">
        <v>70</v>
      </c>
      <c r="AR13" s="26">
        <v>134</v>
      </c>
      <c r="AS13" s="26">
        <v>76</v>
      </c>
      <c r="AT13" s="26">
        <v>87</v>
      </c>
      <c r="AU13" s="26">
        <v>156</v>
      </c>
      <c r="AV13" s="26">
        <v>70</v>
      </c>
      <c r="AW13" s="26">
        <v>51</v>
      </c>
      <c r="AX13" s="26">
        <v>517</v>
      </c>
      <c r="AY13" s="26">
        <v>0</v>
      </c>
      <c r="AZ13" s="26">
        <v>273</v>
      </c>
      <c r="BA13" s="26">
        <v>129</v>
      </c>
      <c r="BB13" s="26">
        <v>139</v>
      </c>
      <c r="BC13" s="26">
        <v>21.5</v>
      </c>
      <c r="BD13" s="26">
        <v>0</v>
      </c>
      <c r="BE13" s="26">
        <v>0.01</v>
      </c>
      <c r="BF13" s="26">
        <v>0.04</v>
      </c>
      <c r="BG13" s="26">
        <v>0.11</v>
      </c>
      <c r="BH13" s="26">
        <v>0.13</v>
      </c>
      <c r="BI13" s="26">
        <v>0.33</v>
      </c>
      <c r="BJ13" s="26">
        <v>0.04</v>
      </c>
      <c r="BK13" s="26">
        <v>0.7</v>
      </c>
      <c r="BL13" s="26">
        <v>0.01</v>
      </c>
      <c r="BM13" s="26">
        <v>0.16</v>
      </c>
      <c r="BN13" s="26">
        <v>0.01</v>
      </c>
      <c r="BO13" s="26">
        <v>0</v>
      </c>
      <c r="BP13" s="26">
        <v>0</v>
      </c>
      <c r="BQ13" s="26">
        <v>0.05</v>
      </c>
      <c r="BR13" s="26">
        <v>7.0000000000000007E-2</v>
      </c>
      <c r="BS13" s="26">
        <v>0.52</v>
      </c>
      <c r="BT13" s="26">
        <v>0</v>
      </c>
      <c r="BU13" s="26">
        <v>0</v>
      </c>
      <c r="BV13" s="26">
        <v>7.0000000000000007E-2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4.08</v>
      </c>
      <c r="CC13" s="27">
        <v>6.41</v>
      </c>
      <c r="CD13" s="27"/>
      <c r="CE13" s="26">
        <v>23.83</v>
      </c>
      <c r="CG13" s="26">
        <v>0.5</v>
      </c>
      <c r="CH13" s="26">
        <v>0.5</v>
      </c>
      <c r="CI13" s="26">
        <v>0.5</v>
      </c>
      <c r="CJ13" s="26">
        <v>500</v>
      </c>
      <c r="CK13" s="26">
        <v>370</v>
      </c>
      <c r="CL13" s="26">
        <v>435</v>
      </c>
      <c r="CM13" s="26">
        <v>1.53</v>
      </c>
      <c r="CN13" s="26">
        <v>0.97</v>
      </c>
      <c r="CO13" s="26">
        <v>1.25</v>
      </c>
      <c r="CP13" s="26">
        <v>0</v>
      </c>
      <c r="CQ13" s="26">
        <v>0</v>
      </c>
    </row>
    <row r="14" spans="1:95" s="26" customFormat="1" ht="31.2">
      <c r="A14" s="23" t="str">
        <f>"22/2"</f>
        <v>22/2</v>
      </c>
      <c r="B14" s="24" t="s">
        <v>106</v>
      </c>
      <c r="C14" s="25" t="str">
        <f>"225"</f>
        <v>225</v>
      </c>
      <c r="D14" s="25">
        <v>2.19</v>
      </c>
      <c r="E14" s="25">
        <v>0.04</v>
      </c>
      <c r="F14" s="25">
        <v>3.45</v>
      </c>
      <c r="G14" s="25">
        <v>0.25</v>
      </c>
      <c r="H14" s="25">
        <v>14.22</v>
      </c>
      <c r="I14" s="25">
        <v>95.550940800000006</v>
      </c>
      <c r="J14" s="25">
        <v>2.16</v>
      </c>
      <c r="K14" s="25">
        <v>0.1</v>
      </c>
      <c r="L14" s="25">
        <v>0</v>
      </c>
      <c r="M14" s="25">
        <v>0</v>
      </c>
      <c r="N14" s="25">
        <v>1.57</v>
      </c>
      <c r="O14" s="25">
        <v>11.6</v>
      </c>
      <c r="P14" s="25">
        <v>1.04</v>
      </c>
      <c r="Q14" s="25">
        <v>0</v>
      </c>
      <c r="R14" s="25">
        <v>0</v>
      </c>
      <c r="S14" s="25">
        <v>0.04</v>
      </c>
      <c r="T14" s="25">
        <v>0.76</v>
      </c>
      <c r="U14" s="25">
        <v>175.81</v>
      </c>
      <c r="V14" s="25">
        <v>53.59</v>
      </c>
      <c r="W14" s="25">
        <v>10.49</v>
      </c>
      <c r="X14" s="25">
        <v>7.04</v>
      </c>
      <c r="Y14" s="25">
        <v>24.62</v>
      </c>
      <c r="Z14" s="25">
        <v>0.42</v>
      </c>
      <c r="AA14" s="25">
        <v>18</v>
      </c>
      <c r="AB14" s="25">
        <v>984.15</v>
      </c>
      <c r="AC14" s="25">
        <v>200.25</v>
      </c>
      <c r="AD14" s="25">
        <v>0.37</v>
      </c>
      <c r="AE14" s="25">
        <v>0.03</v>
      </c>
      <c r="AF14" s="25">
        <v>0.02</v>
      </c>
      <c r="AG14" s="25">
        <v>0.28000000000000003</v>
      </c>
      <c r="AH14" s="25">
        <v>0.67</v>
      </c>
      <c r="AI14" s="25">
        <v>0.47</v>
      </c>
      <c r="AJ14" s="26">
        <v>0</v>
      </c>
      <c r="AK14" s="26">
        <v>89.61</v>
      </c>
      <c r="AL14" s="26">
        <v>81.63</v>
      </c>
      <c r="AM14" s="26">
        <v>151</v>
      </c>
      <c r="AN14" s="26">
        <v>49.97</v>
      </c>
      <c r="AO14" s="26">
        <v>28.89</v>
      </c>
      <c r="AP14" s="26">
        <v>60.29</v>
      </c>
      <c r="AQ14" s="26">
        <v>20.420000000000002</v>
      </c>
      <c r="AR14" s="26">
        <v>93.85</v>
      </c>
      <c r="AS14" s="26">
        <v>64.739999999999995</v>
      </c>
      <c r="AT14" s="26">
        <v>76.040000000000006</v>
      </c>
      <c r="AU14" s="26">
        <v>75.11</v>
      </c>
      <c r="AV14" s="26">
        <v>38.42</v>
      </c>
      <c r="AW14" s="26">
        <v>66.069999999999993</v>
      </c>
      <c r="AX14" s="26">
        <v>576.30999999999995</v>
      </c>
      <c r="AY14" s="26">
        <v>0</v>
      </c>
      <c r="AZ14" s="26">
        <v>177.81</v>
      </c>
      <c r="BA14" s="26">
        <v>94.55</v>
      </c>
      <c r="BB14" s="26">
        <v>48.07</v>
      </c>
      <c r="BC14" s="26">
        <v>37.130000000000003</v>
      </c>
      <c r="BD14" s="26">
        <v>0.12</v>
      </c>
      <c r="BE14" s="26">
        <v>0.05</v>
      </c>
      <c r="BF14" s="26">
        <v>0.03</v>
      </c>
      <c r="BG14" s="26">
        <v>7.0000000000000007E-2</v>
      </c>
      <c r="BH14" s="26">
        <v>0.08</v>
      </c>
      <c r="BI14" s="26">
        <v>0.35</v>
      </c>
      <c r="BJ14" s="26">
        <v>0</v>
      </c>
      <c r="BK14" s="26">
        <v>1.01</v>
      </c>
      <c r="BL14" s="26">
        <v>0</v>
      </c>
      <c r="BM14" s="26">
        <v>0.3</v>
      </c>
      <c r="BN14" s="26">
        <v>0</v>
      </c>
      <c r="BO14" s="26">
        <v>0</v>
      </c>
      <c r="BP14" s="26">
        <v>0</v>
      </c>
      <c r="BQ14" s="26">
        <v>7.0000000000000007E-2</v>
      </c>
      <c r="BR14" s="26">
        <v>0.1</v>
      </c>
      <c r="BS14" s="26">
        <v>0.8</v>
      </c>
      <c r="BT14" s="26">
        <v>0</v>
      </c>
      <c r="BU14" s="26">
        <v>0</v>
      </c>
      <c r="BV14" s="26">
        <v>0.12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17.579999999999998</v>
      </c>
      <c r="CC14" s="27">
        <v>5.17</v>
      </c>
      <c r="CD14" s="27"/>
      <c r="CE14" s="26">
        <v>182.03</v>
      </c>
      <c r="CG14" s="26">
        <v>21.24</v>
      </c>
      <c r="CH14" s="26">
        <v>11.09</v>
      </c>
      <c r="CI14" s="26">
        <v>16.170000000000002</v>
      </c>
      <c r="CJ14" s="26">
        <v>306.27</v>
      </c>
      <c r="CK14" s="26">
        <v>183.37</v>
      </c>
      <c r="CL14" s="26">
        <v>244.82</v>
      </c>
      <c r="CM14" s="26">
        <v>5.97</v>
      </c>
      <c r="CN14" s="26">
        <v>3.06</v>
      </c>
      <c r="CO14" s="26">
        <v>4.5199999999999996</v>
      </c>
      <c r="CP14" s="26">
        <v>0</v>
      </c>
      <c r="CQ14" s="26">
        <v>0.45</v>
      </c>
    </row>
    <row r="15" spans="1:95" s="26" customFormat="1">
      <c r="A15" s="23" t="str">
        <f>"-"</f>
        <v>-</v>
      </c>
      <c r="B15" s="24" t="s">
        <v>107</v>
      </c>
      <c r="C15" s="25" t="str">
        <f>"25"</f>
        <v>25</v>
      </c>
      <c r="D15" s="25">
        <v>5.9</v>
      </c>
      <c r="E15" s="25">
        <v>6.28</v>
      </c>
      <c r="F15" s="25">
        <v>5.59</v>
      </c>
      <c r="G15" s="25">
        <v>0</v>
      </c>
      <c r="H15" s="25">
        <v>0</v>
      </c>
      <c r="I15" s="25">
        <v>73.885199999999998</v>
      </c>
      <c r="J15" s="25">
        <v>1.52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0.28000000000000003</v>
      </c>
      <c r="U15" s="25">
        <v>24.15</v>
      </c>
      <c r="V15" s="25">
        <v>58.9</v>
      </c>
      <c r="W15" s="25">
        <v>4.8600000000000003</v>
      </c>
      <c r="X15" s="25">
        <v>5.4</v>
      </c>
      <c r="Y15" s="25">
        <v>49.52</v>
      </c>
      <c r="Z15" s="25">
        <v>0.48</v>
      </c>
      <c r="AA15" s="25">
        <v>14.49</v>
      </c>
      <c r="AB15" s="25">
        <v>2.76</v>
      </c>
      <c r="AC15" s="25">
        <v>24.84</v>
      </c>
      <c r="AD15" s="25">
        <v>0.17</v>
      </c>
      <c r="AE15" s="25">
        <v>0.02</v>
      </c>
      <c r="AF15" s="25">
        <v>0.04</v>
      </c>
      <c r="AG15" s="25">
        <v>2.13</v>
      </c>
      <c r="AH15" s="25">
        <v>4.3099999999999996</v>
      </c>
      <c r="AI15" s="25">
        <v>0.25</v>
      </c>
      <c r="AJ15" s="26">
        <v>0</v>
      </c>
      <c r="AK15" s="26">
        <v>284.41000000000003</v>
      </c>
      <c r="AL15" s="26">
        <v>224.74</v>
      </c>
      <c r="AM15" s="26">
        <v>457.91</v>
      </c>
      <c r="AN15" s="26">
        <v>512.72</v>
      </c>
      <c r="AO15" s="26">
        <v>152.75</v>
      </c>
      <c r="AP15" s="26">
        <v>277.27999999999997</v>
      </c>
      <c r="AQ15" s="26">
        <v>95.02</v>
      </c>
      <c r="AR15" s="26">
        <v>241.28</v>
      </c>
      <c r="AS15" s="26">
        <v>374.24</v>
      </c>
      <c r="AT15" s="26">
        <v>397.27</v>
      </c>
      <c r="AU15" s="26">
        <v>528.92999999999995</v>
      </c>
      <c r="AV15" s="26">
        <v>157.61000000000001</v>
      </c>
      <c r="AW15" s="26">
        <v>445.59</v>
      </c>
      <c r="AX15" s="26">
        <v>837.02</v>
      </c>
      <c r="AY15" s="26">
        <v>48.97</v>
      </c>
      <c r="AZ15" s="26">
        <v>284.41000000000003</v>
      </c>
      <c r="BA15" s="26">
        <v>278.57</v>
      </c>
      <c r="BB15" s="26">
        <v>207.88</v>
      </c>
      <c r="BC15" s="26">
        <v>72.64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21.6</v>
      </c>
      <c r="CC15" s="27">
        <v>10.33</v>
      </c>
      <c r="CD15" s="27"/>
      <c r="CE15" s="26">
        <v>14.95</v>
      </c>
      <c r="CG15" s="26">
        <v>2.48</v>
      </c>
      <c r="CH15" s="26">
        <v>0.93</v>
      </c>
      <c r="CI15" s="26">
        <v>1.71</v>
      </c>
      <c r="CJ15" s="26">
        <v>1117.8</v>
      </c>
      <c r="CK15" s="26">
        <v>714.15</v>
      </c>
      <c r="CL15" s="26">
        <v>915.98</v>
      </c>
      <c r="CM15" s="26">
        <v>7.21</v>
      </c>
      <c r="CN15" s="26">
        <v>5.28</v>
      </c>
      <c r="CO15" s="26">
        <v>6.24</v>
      </c>
      <c r="CP15" s="26">
        <v>0</v>
      </c>
      <c r="CQ15" s="26">
        <v>0</v>
      </c>
    </row>
    <row r="16" spans="1:95" s="26" customFormat="1">
      <c r="A16" s="23" t="str">
        <f>"11/3"</f>
        <v>11/3</v>
      </c>
      <c r="B16" s="24" t="s">
        <v>108</v>
      </c>
      <c r="C16" s="25" t="str">
        <f>"180"</f>
        <v>180</v>
      </c>
      <c r="D16" s="25">
        <v>4.2</v>
      </c>
      <c r="E16" s="25">
        <v>0</v>
      </c>
      <c r="F16" s="25">
        <v>3.42</v>
      </c>
      <c r="G16" s="25">
        <v>3.89</v>
      </c>
      <c r="H16" s="25">
        <v>20.83</v>
      </c>
      <c r="I16" s="25">
        <v>121.33900680000015</v>
      </c>
      <c r="J16" s="25">
        <v>0.46</v>
      </c>
      <c r="K16" s="25">
        <v>2.34</v>
      </c>
      <c r="L16" s="25">
        <v>0</v>
      </c>
      <c r="M16" s="25">
        <v>0</v>
      </c>
      <c r="N16" s="25">
        <v>13.82</v>
      </c>
      <c r="O16" s="25">
        <v>2.4500000000000002</v>
      </c>
      <c r="P16" s="25">
        <v>4.55</v>
      </c>
      <c r="Q16" s="25">
        <v>0</v>
      </c>
      <c r="R16" s="25">
        <v>0</v>
      </c>
      <c r="S16" s="25">
        <v>0.69</v>
      </c>
      <c r="T16" s="25">
        <v>2.2000000000000002</v>
      </c>
      <c r="U16" s="25">
        <v>205.12</v>
      </c>
      <c r="V16" s="25">
        <v>592.72</v>
      </c>
      <c r="W16" s="25">
        <v>95.84</v>
      </c>
      <c r="X16" s="25">
        <v>36.4</v>
      </c>
      <c r="Y16" s="25">
        <v>72.739999999999995</v>
      </c>
      <c r="Z16" s="25">
        <v>1.32</v>
      </c>
      <c r="AA16" s="25">
        <v>0</v>
      </c>
      <c r="AB16" s="25">
        <v>1760.64</v>
      </c>
      <c r="AC16" s="25">
        <v>366.12</v>
      </c>
      <c r="AD16" s="25">
        <v>1.94</v>
      </c>
      <c r="AE16" s="25">
        <v>0.06</v>
      </c>
      <c r="AF16" s="25">
        <v>0.08</v>
      </c>
      <c r="AG16" s="25">
        <v>1.34</v>
      </c>
      <c r="AH16" s="25">
        <v>2.2000000000000002</v>
      </c>
      <c r="AI16" s="25">
        <v>37.56</v>
      </c>
      <c r="AJ16" s="26">
        <v>0</v>
      </c>
      <c r="AK16" s="26">
        <v>134.44</v>
      </c>
      <c r="AL16" s="26">
        <v>116.36</v>
      </c>
      <c r="AM16" s="26">
        <v>157.44999999999999</v>
      </c>
      <c r="AN16" s="26">
        <v>131.87</v>
      </c>
      <c r="AO16" s="26">
        <v>48.89</v>
      </c>
      <c r="AP16" s="26">
        <v>102.23</v>
      </c>
      <c r="AQ16" s="26">
        <v>23.92</v>
      </c>
      <c r="AR16" s="26">
        <v>129.55000000000001</v>
      </c>
      <c r="AS16" s="26">
        <v>155.44</v>
      </c>
      <c r="AT16" s="26">
        <v>183.49</v>
      </c>
      <c r="AU16" s="26">
        <v>364.18</v>
      </c>
      <c r="AV16" s="26">
        <v>62.85</v>
      </c>
      <c r="AW16" s="26">
        <v>106.88</v>
      </c>
      <c r="AX16" s="26">
        <v>671.35</v>
      </c>
      <c r="AY16" s="26">
        <v>0</v>
      </c>
      <c r="AZ16" s="26">
        <v>151.04</v>
      </c>
      <c r="BA16" s="26">
        <v>135.65</v>
      </c>
      <c r="BB16" s="26">
        <v>107.39</v>
      </c>
      <c r="BC16" s="26">
        <v>47.15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0.2</v>
      </c>
      <c r="BL16" s="26">
        <v>0</v>
      </c>
      <c r="BM16" s="26">
        <v>0.13</v>
      </c>
      <c r="BN16" s="26">
        <v>0.01</v>
      </c>
      <c r="BO16" s="26">
        <v>0.02</v>
      </c>
      <c r="BP16" s="26">
        <v>0</v>
      </c>
      <c r="BQ16" s="26">
        <v>0</v>
      </c>
      <c r="BR16" s="26">
        <v>0</v>
      </c>
      <c r="BS16" s="26">
        <v>0.76</v>
      </c>
      <c r="BT16" s="26">
        <v>0</v>
      </c>
      <c r="BU16" s="26">
        <v>0</v>
      </c>
      <c r="BV16" s="26">
        <v>2.15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253.09</v>
      </c>
      <c r="CC16" s="27">
        <v>15.43</v>
      </c>
      <c r="CD16" s="27"/>
      <c r="CE16" s="26">
        <v>293.44</v>
      </c>
      <c r="CG16" s="26">
        <v>36.69</v>
      </c>
      <c r="CH16" s="26">
        <v>15.34</v>
      </c>
      <c r="CI16" s="26">
        <v>26.01</v>
      </c>
      <c r="CJ16" s="26">
        <v>2184.3000000000002</v>
      </c>
      <c r="CK16" s="26">
        <v>539.29</v>
      </c>
      <c r="CL16" s="26">
        <v>1361.79</v>
      </c>
      <c r="CM16" s="26">
        <v>43.7</v>
      </c>
      <c r="CN16" s="26">
        <v>38.19</v>
      </c>
      <c r="CO16" s="26">
        <v>40.98</v>
      </c>
      <c r="CP16" s="26">
        <v>3.6</v>
      </c>
      <c r="CQ16" s="26">
        <v>0.45</v>
      </c>
    </row>
    <row r="17" spans="1:95" s="26" customFormat="1" ht="31.2">
      <c r="A17" s="23" t="str">
        <f>"12/7"</f>
        <v>12/7</v>
      </c>
      <c r="B17" s="24" t="s">
        <v>109</v>
      </c>
      <c r="C17" s="25" t="str">
        <f>"90"</f>
        <v>90</v>
      </c>
      <c r="D17" s="25">
        <v>15.3</v>
      </c>
      <c r="E17" s="25">
        <v>14.33</v>
      </c>
      <c r="F17" s="25">
        <v>5.28</v>
      </c>
      <c r="G17" s="25">
        <v>0.11</v>
      </c>
      <c r="H17" s="25">
        <v>7.22</v>
      </c>
      <c r="I17" s="25">
        <v>137.981538</v>
      </c>
      <c r="J17" s="25">
        <v>1.27</v>
      </c>
      <c r="K17" s="25">
        <v>0</v>
      </c>
      <c r="L17" s="25">
        <v>0</v>
      </c>
      <c r="M17" s="25">
        <v>0</v>
      </c>
      <c r="N17" s="25">
        <v>1.03</v>
      </c>
      <c r="O17" s="25">
        <v>6.16</v>
      </c>
      <c r="P17" s="25">
        <v>0.03</v>
      </c>
      <c r="Q17" s="25">
        <v>0</v>
      </c>
      <c r="R17" s="25">
        <v>0</v>
      </c>
      <c r="S17" s="25">
        <v>0.02</v>
      </c>
      <c r="T17" s="25">
        <v>1.68</v>
      </c>
      <c r="U17" s="25">
        <v>197.58</v>
      </c>
      <c r="V17" s="25">
        <v>195.29</v>
      </c>
      <c r="W17" s="25">
        <v>39.479999999999997</v>
      </c>
      <c r="X17" s="25">
        <v>22.84</v>
      </c>
      <c r="Y17" s="25">
        <v>155.93</v>
      </c>
      <c r="Z17" s="25">
        <v>0.56999999999999995</v>
      </c>
      <c r="AA17" s="25">
        <v>38.03</v>
      </c>
      <c r="AB17" s="25">
        <v>5.2</v>
      </c>
      <c r="AC17" s="25">
        <v>38.950000000000003</v>
      </c>
      <c r="AD17" s="25">
        <v>1.05</v>
      </c>
      <c r="AE17" s="25">
        <v>0.13</v>
      </c>
      <c r="AF17" s="25">
        <v>0.16</v>
      </c>
      <c r="AG17" s="25">
        <v>2.94</v>
      </c>
      <c r="AH17" s="25">
        <v>5.82</v>
      </c>
      <c r="AI17" s="25">
        <v>0.84</v>
      </c>
      <c r="AJ17" s="26">
        <v>0</v>
      </c>
      <c r="AK17" s="26">
        <v>904.62</v>
      </c>
      <c r="AL17" s="26">
        <v>709.53</v>
      </c>
      <c r="AM17" s="26">
        <v>1278.27</v>
      </c>
      <c r="AN17" s="26">
        <v>1404.24</v>
      </c>
      <c r="AO17" s="26">
        <v>399.72</v>
      </c>
      <c r="AP17" s="26">
        <v>809.2</v>
      </c>
      <c r="AQ17" s="26">
        <v>167.37</v>
      </c>
      <c r="AR17" s="26">
        <v>113.44</v>
      </c>
      <c r="AS17" s="26">
        <v>71.33</v>
      </c>
      <c r="AT17" s="26">
        <v>88.56</v>
      </c>
      <c r="AU17" s="26">
        <v>104.29</v>
      </c>
      <c r="AV17" s="26">
        <v>600.70000000000005</v>
      </c>
      <c r="AW17" s="26">
        <v>57.8</v>
      </c>
      <c r="AX17" s="26">
        <v>391.5</v>
      </c>
      <c r="AY17" s="26">
        <v>0.75</v>
      </c>
      <c r="AZ17" s="26">
        <v>117.77</v>
      </c>
      <c r="BA17" s="26">
        <v>91.92</v>
      </c>
      <c r="BB17" s="26">
        <v>85.32</v>
      </c>
      <c r="BC17" s="26">
        <v>42.42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0.01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0.01</v>
      </c>
      <c r="BT17" s="26">
        <v>0</v>
      </c>
      <c r="BU17" s="26">
        <v>0</v>
      </c>
      <c r="BV17" s="26">
        <v>0.05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73.86</v>
      </c>
      <c r="CC17" s="27">
        <v>23.19</v>
      </c>
      <c r="CD17" s="27"/>
      <c r="CE17" s="26">
        <v>38.89</v>
      </c>
      <c r="CG17" s="26">
        <v>108.58</v>
      </c>
      <c r="CH17" s="26">
        <v>21.28</v>
      </c>
      <c r="CI17" s="26">
        <v>64.930000000000007</v>
      </c>
      <c r="CJ17" s="26">
        <v>1294.6300000000001</v>
      </c>
      <c r="CK17" s="26">
        <v>497.1</v>
      </c>
      <c r="CL17" s="26">
        <v>895.86</v>
      </c>
      <c r="CM17" s="26">
        <v>17.489999999999998</v>
      </c>
      <c r="CN17" s="26">
        <v>10.34</v>
      </c>
      <c r="CO17" s="26">
        <v>13.91</v>
      </c>
      <c r="CP17" s="26">
        <v>0</v>
      </c>
      <c r="CQ17" s="26">
        <v>0.45</v>
      </c>
    </row>
    <row r="18" spans="1:95" s="26" customFormat="1">
      <c r="A18" s="23" t="str">
        <f>"-"</f>
        <v>-</v>
      </c>
      <c r="B18" s="24" t="s">
        <v>110</v>
      </c>
      <c r="C18" s="25" t="str">
        <f>"30"</f>
        <v>30</v>
      </c>
      <c r="D18" s="25">
        <v>1.98</v>
      </c>
      <c r="E18" s="25">
        <v>0</v>
      </c>
      <c r="F18" s="25">
        <v>0.36</v>
      </c>
      <c r="G18" s="25">
        <v>0.36</v>
      </c>
      <c r="H18" s="25">
        <v>12.51</v>
      </c>
      <c r="I18" s="25">
        <v>58.013999999999989</v>
      </c>
      <c r="J18" s="25">
        <v>0.06</v>
      </c>
      <c r="K18" s="25">
        <v>0</v>
      </c>
      <c r="L18" s="25">
        <v>0</v>
      </c>
      <c r="M18" s="25">
        <v>0</v>
      </c>
      <c r="N18" s="25">
        <v>0.36</v>
      </c>
      <c r="O18" s="25">
        <v>9.66</v>
      </c>
      <c r="P18" s="25">
        <v>2.4900000000000002</v>
      </c>
      <c r="Q18" s="25">
        <v>0</v>
      </c>
      <c r="R18" s="25">
        <v>0</v>
      </c>
      <c r="S18" s="25">
        <v>0.3</v>
      </c>
      <c r="T18" s="25">
        <v>0.75</v>
      </c>
      <c r="U18" s="25">
        <v>183</v>
      </c>
      <c r="V18" s="25">
        <v>73.5</v>
      </c>
      <c r="W18" s="25">
        <v>10.5</v>
      </c>
      <c r="X18" s="25">
        <v>14.1</v>
      </c>
      <c r="Y18" s="25">
        <v>47.4</v>
      </c>
      <c r="Z18" s="25">
        <v>1.17</v>
      </c>
      <c r="AA18" s="25">
        <v>0</v>
      </c>
      <c r="AB18" s="25">
        <v>1.5</v>
      </c>
      <c r="AC18" s="25">
        <v>0.3</v>
      </c>
      <c r="AD18" s="25">
        <v>0.42</v>
      </c>
      <c r="AE18" s="25">
        <v>0.05</v>
      </c>
      <c r="AF18" s="25">
        <v>0.02</v>
      </c>
      <c r="AG18" s="25">
        <v>0.21</v>
      </c>
      <c r="AH18" s="25">
        <v>0.6</v>
      </c>
      <c r="AI18" s="25">
        <v>0</v>
      </c>
      <c r="AJ18" s="26">
        <v>0</v>
      </c>
      <c r="AK18" s="26">
        <v>96.6</v>
      </c>
      <c r="AL18" s="26">
        <v>74.400000000000006</v>
      </c>
      <c r="AM18" s="26">
        <v>128.1</v>
      </c>
      <c r="AN18" s="26">
        <v>66.900000000000006</v>
      </c>
      <c r="AO18" s="26">
        <v>27.9</v>
      </c>
      <c r="AP18" s="26">
        <v>59.4</v>
      </c>
      <c r="AQ18" s="26">
        <v>24</v>
      </c>
      <c r="AR18" s="26">
        <v>111.3</v>
      </c>
      <c r="AS18" s="26">
        <v>89.1</v>
      </c>
      <c r="AT18" s="26">
        <v>87.3</v>
      </c>
      <c r="AU18" s="26">
        <v>139.19999999999999</v>
      </c>
      <c r="AV18" s="26">
        <v>37.200000000000003</v>
      </c>
      <c r="AW18" s="26">
        <v>93</v>
      </c>
      <c r="AX18" s="26">
        <v>467.7</v>
      </c>
      <c r="AY18" s="26">
        <v>0</v>
      </c>
      <c r="AZ18" s="26">
        <v>157.80000000000001</v>
      </c>
      <c r="BA18" s="26">
        <v>87.3</v>
      </c>
      <c r="BB18" s="26">
        <v>54</v>
      </c>
      <c r="BC18" s="26">
        <v>39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0.04</v>
      </c>
      <c r="BL18" s="26">
        <v>0</v>
      </c>
      <c r="BM18" s="26">
        <v>0</v>
      </c>
      <c r="BN18" s="26">
        <v>0.01</v>
      </c>
      <c r="BO18" s="26">
        <v>0</v>
      </c>
      <c r="BP18" s="26">
        <v>0</v>
      </c>
      <c r="BQ18" s="26">
        <v>0</v>
      </c>
      <c r="BR18" s="26">
        <v>0</v>
      </c>
      <c r="BS18" s="26">
        <v>0.03</v>
      </c>
      <c r="BT18" s="26">
        <v>0</v>
      </c>
      <c r="BU18" s="26">
        <v>0</v>
      </c>
      <c r="BV18" s="26">
        <v>0.14000000000000001</v>
      </c>
      <c r="BW18" s="26">
        <v>0.02</v>
      </c>
      <c r="BX18" s="26">
        <v>0</v>
      </c>
      <c r="BY18" s="26">
        <v>0</v>
      </c>
      <c r="BZ18" s="26">
        <v>0</v>
      </c>
      <c r="CA18" s="26">
        <v>0</v>
      </c>
      <c r="CB18" s="26">
        <v>14.1</v>
      </c>
      <c r="CC18" s="27">
        <v>1.72</v>
      </c>
      <c r="CD18" s="27"/>
      <c r="CE18" s="26">
        <v>0.25</v>
      </c>
      <c r="CG18" s="26">
        <v>2</v>
      </c>
      <c r="CH18" s="26">
        <v>2</v>
      </c>
      <c r="CI18" s="26">
        <v>2</v>
      </c>
      <c r="CJ18" s="26">
        <v>380</v>
      </c>
      <c r="CK18" s="26">
        <v>146.4</v>
      </c>
      <c r="CL18" s="26">
        <v>263.2</v>
      </c>
      <c r="CM18" s="26">
        <v>3.8</v>
      </c>
      <c r="CN18" s="26">
        <v>3.16</v>
      </c>
      <c r="CO18" s="26">
        <v>3.48</v>
      </c>
      <c r="CP18" s="26">
        <v>0</v>
      </c>
      <c r="CQ18" s="26">
        <v>0</v>
      </c>
    </row>
    <row r="19" spans="1:95" s="26" customFormat="1">
      <c r="A19" s="23" t="str">
        <f>"-"</f>
        <v>-</v>
      </c>
      <c r="B19" s="24" t="s">
        <v>111</v>
      </c>
      <c r="C19" s="25" t="str">
        <f>"30"</f>
        <v>30</v>
      </c>
      <c r="D19" s="25">
        <v>1.98</v>
      </c>
      <c r="E19" s="25">
        <v>0</v>
      </c>
      <c r="F19" s="25">
        <v>0.2</v>
      </c>
      <c r="G19" s="25">
        <v>0.2</v>
      </c>
      <c r="H19" s="25">
        <v>14.07</v>
      </c>
      <c r="I19" s="25">
        <v>67.170299999999997</v>
      </c>
      <c r="J19" s="25">
        <v>0</v>
      </c>
      <c r="K19" s="25">
        <v>0</v>
      </c>
      <c r="L19" s="25">
        <v>0</v>
      </c>
      <c r="M19" s="25">
        <v>0</v>
      </c>
      <c r="N19" s="25">
        <v>0.33</v>
      </c>
      <c r="O19" s="25">
        <v>13.68</v>
      </c>
      <c r="P19" s="25">
        <v>0.06</v>
      </c>
      <c r="Q19" s="25">
        <v>0</v>
      </c>
      <c r="R19" s="25">
        <v>0</v>
      </c>
      <c r="S19" s="25">
        <v>0</v>
      </c>
      <c r="T19" s="25">
        <v>0.54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6">
        <v>0</v>
      </c>
      <c r="AK19" s="26">
        <v>95.79</v>
      </c>
      <c r="AL19" s="26">
        <v>99.7</v>
      </c>
      <c r="AM19" s="26">
        <v>152.69</v>
      </c>
      <c r="AN19" s="26">
        <v>50.63</v>
      </c>
      <c r="AO19" s="26">
        <v>30.02</v>
      </c>
      <c r="AP19" s="26">
        <v>60.03</v>
      </c>
      <c r="AQ19" s="26">
        <v>22.71</v>
      </c>
      <c r="AR19" s="26">
        <v>108.58</v>
      </c>
      <c r="AS19" s="26">
        <v>67.34</v>
      </c>
      <c r="AT19" s="26">
        <v>93.96</v>
      </c>
      <c r="AU19" s="26">
        <v>77.52</v>
      </c>
      <c r="AV19" s="26">
        <v>40.72</v>
      </c>
      <c r="AW19" s="26">
        <v>72.040000000000006</v>
      </c>
      <c r="AX19" s="26">
        <v>602.39</v>
      </c>
      <c r="AY19" s="26">
        <v>0</v>
      </c>
      <c r="AZ19" s="26">
        <v>196.27</v>
      </c>
      <c r="BA19" s="26">
        <v>85.35</v>
      </c>
      <c r="BB19" s="26">
        <v>56.64</v>
      </c>
      <c r="BC19" s="26">
        <v>44.89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0.02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0.02</v>
      </c>
      <c r="BT19" s="26">
        <v>0</v>
      </c>
      <c r="BU19" s="26">
        <v>0</v>
      </c>
      <c r="BV19" s="26">
        <v>0.08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11.73</v>
      </c>
      <c r="CC19" s="27">
        <v>1.96</v>
      </c>
      <c r="CD19" s="27"/>
      <c r="CE19" s="26">
        <v>0</v>
      </c>
      <c r="CG19" s="26">
        <v>0</v>
      </c>
      <c r="CH19" s="26">
        <v>0</v>
      </c>
      <c r="CI19" s="26">
        <v>0</v>
      </c>
      <c r="CJ19" s="26">
        <v>570</v>
      </c>
      <c r="CK19" s="26">
        <v>219.6</v>
      </c>
      <c r="CL19" s="26">
        <v>394.8</v>
      </c>
      <c r="CM19" s="26">
        <v>4.5599999999999996</v>
      </c>
      <c r="CN19" s="26">
        <v>4.5599999999999996</v>
      </c>
      <c r="CO19" s="26">
        <v>4.5599999999999996</v>
      </c>
      <c r="CP19" s="26">
        <v>0</v>
      </c>
      <c r="CQ19" s="26">
        <v>0</v>
      </c>
    </row>
    <row r="20" spans="1:95" s="26" customFormat="1">
      <c r="A20" s="23" t="str">
        <f>"29/10"</f>
        <v>29/10</v>
      </c>
      <c r="B20" s="24" t="s">
        <v>112</v>
      </c>
      <c r="C20" s="25" t="str">
        <f>"200"</f>
        <v>200</v>
      </c>
      <c r="D20" s="25">
        <v>0.12</v>
      </c>
      <c r="E20" s="25">
        <v>0</v>
      </c>
      <c r="F20" s="25">
        <v>0.02</v>
      </c>
      <c r="G20" s="25">
        <v>0.02</v>
      </c>
      <c r="H20" s="25">
        <v>9.83</v>
      </c>
      <c r="I20" s="25">
        <v>38.659836097560976</v>
      </c>
      <c r="J20" s="25">
        <v>0</v>
      </c>
      <c r="K20" s="25">
        <v>0</v>
      </c>
      <c r="L20" s="25">
        <v>0</v>
      </c>
      <c r="M20" s="25">
        <v>0</v>
      </c>
      <c r="N20" s="25">
        <v>9.6999999999999993</v>
      </c>
      <c r="O20" s="25">
        <v>0</v>
      </c>
      <c r="P20" s="25">
        <v>0.13</v>
      </c>
      <c r="Q20" s="25">
        <v>0</v>
      </c>
      <c r="R20" s="25">
        <v>0</v>
      </c>
      <c r="S20" s="25">
        <v>0.28000000000000003</v>
      </c>
      <c r="T20" s="25">
        <v>0.06</v>
      </c>
      <c r="U20" s="25">
        <v>0.63</v>
      </c>
      <c r="V20" s="25">
        <v>8.16</v>
      </c>
      <c r="W20" s="25">
        <v>2.1800000000000002</v>
      </c>
      <c r="X20" s="25">
        <v>0.56000000000000005</v>
      </c>
      <c r="Y20" s="25">
        <v>1</v>
      </c>
      <c r="Z20" s="25">
        <v>0.06</v>
      </c>
      <c r="AA20" s="25">
        <v>0</v>
      </c>
      <c r="AB20" s="25">
        <v>0.44</v>
      </c>
      <c r="AC20" s="25">
        <v>0.1</v>
      </c>
      <c r="AD20" s="25">
        <v>0.01</v>
      </c>
      <c r="AE20" s="25">
        <v>0</v>
      </c>
      <c r="AF20" s="25">
        <v>0</v>
      </c>
      <c r="AG20" s="25">
        <v>0</v>
      </c>
      <c r="AH20" s="25">
        <v>0.01</v>
      </c>
      <c r="AI20" s="25">
        <v>0.78</v>
      </c>
      <c r="AJ20" s="26">
        <v>0</v>
      </c>
      <c r="AK20" s="26">
        <v>0.67</v>
      </c>
      <c r="AL20" s="26">
        <v>0.76</v>
      </c>
      <c r="AM20" s="26">
        <v>0.62</v>
      </c>
      <c r="AN20" s="26">
        <v>1.1499999999999999</v>
      </c>
      <c r="AO20" s="26">
        <v>0.28999999999999998</v>
      </c>
      <c r="AP20" s="26">
        <v>1.2</v>
      </c>
      <c r="AQ20" s="26">
        <v>0</v>
      </c>
      <c r="AR20" s="26">
        <v>1.53</v>
      </c>
      <c r="AS20" s="26">
        <v>0</v>
      </c>
      <c r="AT20" s="26">
        <v>0</v>
      </c>
      <c r="AU20" s="26">
        <v>0</v>
      </c>
      <c r="AV20" s="26">
        <v>0.86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199.45</v>
      </c>
      <c r="CC20" s="27">
        <v>2.92</v>
      </c>
      <c r="CD20" s="27"/>
      <c r="CE20" s="26">
        <v>7.0000000000000007E-2</v>
      </c>
      <c r="CG20" s="26">
        <v>4.3</v>
      </c>
      <c r="CH20" s="26">
        <v>4.1500000000000004</v>
      </c>
      <c r="CI20" s="26">
        <v>4.2300000000000004</v>
      </c>
      <c r="CJ20" s="26">
        <v>495.57</v>
      </c>
      <c r="CK20" s="26">
        <v>191.59</v>
      </c>
      <c r="CL20" s="26">
        <v>343.58</v>
      </c>
      <c r="CM20" s="26">
        <v>44.44</v>
      </c>
      <c r="CN20" s="26">
        <v>26.58</v>
      </c>
      <c r="CO20" s="26">
        <v>35.51</v>
      </c>
      <c r="CP20" s="26">
        <v>9.76</v>
      </c>
      <c r="CQ20" s="26">
        <v>0</v>
      </c>
    </row>
    <row r="21" spans="1:95" s="17" customFormat="1">
      <c r="A21" s="19" t="str">
        <f>"-"</f>
        <v>-</v>
      </c>
      <c r="B21" s="20" t="s">
        <v>113</v>
      </c>
      <c r="C21" s="21" t="str">
        <f>"180"</f>
        <v>180</v>
      </c>
      <c r="D21" s="21">
        <v>0.72</v>
      </c>
      <c r="E21" s="21">
        <v>0</v>
      </c>
      <c r="F21" s="21">
        <v>0.72</v>
      </c>
      <c r="G21" s="21">
        <v>0.72</v>
      </c>
      <c r="H21" s="21">
        <v>20.88</v>
      </c>
      <c r="I21" s="21">
        <v>87.623999999999995</v>
      </c>
      <c r="J21" s="21">
        <v>0.18</v>
      </c>
      <c r="K21" s="21">
        <v>0</v>
      </c>
      <c r="L21" s="21">
        <v>0</v>
      </c>
      <c r="M21" s="21">
        <v>0</v>
      </c>
      <c r="N21" s="21">
        <v>16.2</v>
      </c>
      <c r="O21" s="21">
        <v>1.44</v>
      </c>
      <c r="P21" s="21">
        <v>3.24</v>
      </c>
      <c r="Q21" s="21">
        <v>0</v>
      </c>
      <c r="R21" s="21">
        <v>0</v>
      </c>
      <c r="S21" s="21">
        <v>1.44</v>
      </c>
      <c r="T21" s="21">
        <v>0.9</v>
      </c>
      <c r="U21" s="21">
        <v>46.8</v>
      </c>
      <c r="V21" s="21">
        <v>500.4</v>
      </c>
      <c r="W21" s="21">
        <v>28.8</v>
      </c>
      <c r="X21" s="21">
        <v>16.2</v>
      </c>
      <c r="Y21" s="21">
        <v>19.8</v>
      </c>
      <c r="Z21" s="21">
        <v>3.96</v>
      </c>
      <c r="AA21" s="21">
        <v>0</v>
      </c>
      <c r="AB21" s="21">
        <v>54</v>
      </c>
      <c r="AC21" s="21">
        <v>9</v>
      </c>
      <c r="AD21" s="21">
        <v>0.36</v>
      </c>
      <c r="AE21" s="21">
        <v>0.05</v>
      </c>
      <c r="AF21" s="21">
        <v>0.04</v>
      </c>
      <c r="AG21" s="21">
        <v>0.54</v>
      </c>
      <c r="AH21" s="21">
        <v>0.72</v>
      </c>
      <c r="AI21" s="21">
        <v>18</v>
      </c>
      <c r="AJ21" s="17">
        <v>0</v>
      </c>
      <c r="AK21" s="17">
        <v>21.6</v>
      </c>
      <c r="AL21" s="17">
        <v>23.4</v>
      </c>
      <c r="AM21" s="17">
        <v>34.200000000000003</v>
      </c>
      <c r="AN21" s="17">
        <v>32.4</v>
      </c>
      <c r="AO21" s="17">
        <v>5.4</v>
      </c>
      <c r="AP21" s="17">
        <v>19.8</v>
      </c>
      <c r="AQ21" s="17">
        <v>5.4</v>
      </c>
      <c r="AR21" s="17">
        <v>16.2</v>
      </c>
      <c r="AS21" s="17">
        <v>30.6</v>
      </c>
      <c r="AT21" s="17">
        <v>18</v>
      </c>
      <c r="AU21" s="17">
        <v>140.4</v>
      </c>
      <c r="AV21" s="17">
        <v>12.6</v>
      </c>
      <c r="AW21" s="17">
        <v>25.2</v>
      </c>
      <c r="AX21" s="17">
        <v>75.599999999999994</v>
      </c>
      <c r="AY21" s="17">
        <v>0</v>
      </c>
      <c r="AZ21" s="17">
        <v>23.4</v>
      </c>
      <c r="BA21" s="17">
        <v>28.8</v>
      </c>
      <c r="BB21" s="17">
        <v>10.8</v>
      </c>
      <c r="BC21" s="17">
        <v>9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155.34</v>
      </c>
      <c r="CC21" s="22">
        <v>28.8</v>
      </c>
      <c r="CD21" s="22"/>
      <c r="CE21" s="17">
        <v>9</v>
      </c>
      <c r="CG21" s="17">
        <v>2.6</v>
      </c>
      <c r="CH21" s="17">
        <v>2.6</v>
      </c>
      <c r="CI21" s="17">
        <v>2.6</v>
      </c>
      <c r="CJ21" s="17">
        <v>195</v>
      </c>
      <c r="CK21" s="17">
        <v>195</v>
      </c>
      <c r="CL21" s="17">
        <v>195</v>
      </c>
      <c r="CM21" s="17">
        <v>60.84</v>
      </c>
      <c r="CN21" s="17">
        <v>60.84</v>
      </c>
      <c r="CO21" s="17">
        <v>60.84</v>
      </c>
      <c r="CP21" s="17">
        <v>0</v>
      </c>
      <c r="CQ21" s="17">
        <v>0</v>
      </c>
    </row>
    <row r="22" spans="1:95" s="31" customFormat="1">
      <c r="A22" s="28"/>
      <c r="B22" s="29" t="s">
        <v>114</v>
      </c>
      <c r="C22" s="30"/>
      <c r="D22" s="30">
        <v>38.1</v>
      </c>
      <c r="E22" s="30">
        <v>23.27</v>
      </c>
      <c r="F22" s="30">
        <v>22.9</v>
      </c>
      <c r="G22" s="30">
        <v>6.75</v>
      </c>
      <c r="H22" s="30">
        <v>120.87</v>
      </c>
      <c r="I22" s="30">
        <v>823.09</v>
      </c>
      <c r="J22" s="30">
        <v>7.37</v>
      </c>
      <c r="K22" s="30">
        <v>2.44</v>
      </c>
      <c r="L22" s="30">
        <v>0</v>
      </c>
      <c r="M22" s="30">
        <v>0</v>
      </c>
      <c r="N22" s="30">
        <v>44.34</v>
      </c>
      <c r="O22" s="30">
        <v>63.71</v>
      </c>
      <c r="P22" s="30">
        <v>12.82</v>
      </c>
      <c r="Q22" s="30">
        <v>0</v>
      </c>
      <c r="R22" s="30">
        <v>0</v>
      </c>
      <c r="S22" s="30">
        <v>3.09</v>
      </c>
      <c r="T22" s="30">
        <v>8.24</v>
      </c>
      <c r="U22" s="30">
        <v>1114.68</v>
      </c>
      <c r="V22" s="30">
        <v>1544.95</v>
      </c>
      <c r="W22" s="30">
        <v>300.95</v>
      </c>
      <c r="X22" s="30">
        <v>121.23</v>
      </c>
      <c r="Y22" s="30">
        <v>465.01</v>
      </c>
      <c r="Z22" s="30">
        <v>8.84</v>
      </c>
      <c r="AA22" s="30">
        <v>91.52</v>
      </c>
      <c r="AB22" s="30">
        <v>2825.69</v>
      </c>
      <c r="AC22" s="30">
        <v>663.36</v>
      </c>
      <c r="AD22" s="30">
        <v>5.03</v>
      </c>
      <c r="AE22" s="30">
        <v>0.42</v>
      </c>
      <c r="AF22" s="30">
        <v>0.41</v>
      </c>
      <c r="AG22" s="30">
        <v>8.1</v>
      </c>
      <c r="AH22" s="30">
        <v>16.21</v>
      </c>
      <c r="AI22" s="30">
        <v>57.97</v>
      </c>
      <c r="AJ22" s="31">
        <v>0</v>
      </c>
      <c r="AK22" s="31">
        <v>1933.54</v>
      </c>
      <c r="AL22" s="31">
        <v>1601.93</v>
      </c>
      <c r="AM22" s="31">
        <v>2826.64</v>
      </c>
      <c r="AN22" s="31">
        <v>2487.48</v>
      </c>
      <c r="AO22" s="31">
        <v>796.64</v>
      </c>
      <c r="AP22" s="31">
        <v>1578.02</v>
      </c>
      <c r="AQ22" s="31">
        <v>464.03</v>
      </c>
      <c r="AR22" s="31">
        <v>1117.72</v>
      </c>
      <c r="AS22" s="31">
        <v>1033.2</v>
      </c>
      <c r="AT22" s="31">
        <v>1176.82</v>
      </c>
      <c r="AU22" s="31">
        <v>1706.03</v>
      </c>
      <c r="AV22" s="31">
        <v>1085.3599999999999</v>
      </c>
      <c r="AW22" s="31">
        <v>1029.58</v>
      </c>
      <c r="AX22" s="31">
        <v>5068.87</v>
      </c>
      <c r="AY22" s="31">
        <v>49.72</v>
      </c>
      <c r="AZ22" s="31">
        <v>1684.31</v>
      </c>
      <c r="BA22" s="31">
        <v>1063.54</v>
      </c>
      <c r="BB22" s="31">
        <v>797.89</v>
      </c>
      <c r="BC22" s="31">
        <v>382.94</v>
      </c>
      <c r="BD22" s="31">
        <v>0.12</v>
      </c>
      <c r="BE22" s="31">
        <v>0.06</v>
      </c>
      <c r="BF22" s="31">
        <v>7.0000000000000007E-2</v>
      </c>
      <c r="BG22" s="31">
        <v>0.17</v>
      </c>
      <c r="BH22" s="31">
        <v>0.21</v>
      </c>
      <c r="BI22" s="31">
        <v>0.69</v>
      </c>
      <c r="BJ22" s="31">
        <v>0.04</v>
      </c>
      <c r="BK22" s="31">
        <v>2.12</v>
      </c>
      <c r="BL22" s="31">
        <v>0.01</v>
      </c>
      <c r="BM22" s="31">
        <v>0.66</v>
      </c>
      <c r="BN22" s="31">
        <v>0.03</v>
      </c>
      <c r="BO22" s="31">
        <v>0.02</v>
      </c>
      <c r="BP22" s="31">
        <v>0</v>
      </c>
      <c r="BQ22" s="31">
        <v>0.12</v>
      </c>
      <c r="BR22" s="31">
        <v>0.18</v>
      </c>
      <c r="BS22" s="31">
        <v>2.61</v>
      </c>
      <c r="BT22" s="31">
        <v>0</v>
      </c>
      <c r="BU22" s="31">
        <v>0</v>
      </c>
      <c r="BV22" s="31">
        <v>2.96</v>
      </c>
      <c r="BW22" s="31">
        <v>0.05</v>
      </c>
      <c r="BX22" s="31">
        <v>0</v>
      </c>
      <c r="BY22" s="31">
        <v>0</v>
      </c>
      <c r="BZ22" s="31">
        <v>0</v>
      </c>
      <c r="CA22" s="31">
        <v>0</v>
      </c>
      <c r="CB22" s="31">
        <v>764.46</v>
      </c>
      <c r="CC22" s="15">
        <f>SUM($CC$11:$CC$21)</f>
        <v>100.24</v>
      </c>
      <c r="CD22" s="15">
        <f>$I$22/$I$23*100</f>
        <v>100</v>
      </c>
      <c r="CE22" s="31">
        <v>562.46</v>
      </c>
      <c r="CG22" s="31">
        <v>178.39</v>
      </c>
      <c r="CH22" s="31">
        <v>57.89</v>
      </c>
      <c r="CI22" s="31">
        <v>118.14</v>
      </c>
      <c r="CJ22" s="31">
        <v>7613.56</v>
      </c>
      <c r="CK22" s="31">
        <v>3276.1</v>
      </c>
      <c r="CL22" s="31">
        <v>5444.83</v>
      </c>
      <c r="CM22" s="31">
        <v>194.11</v>
      </c>
      <c r="CN22" s="31">
        <v>157.53</v>
      </c>
      <c r="CO22" s="31">
        <v>175.85</v>
      </c>
      <c r="CP22" s="31">
        <v>13.36</v>
      </c>
      <c r="CQ22" s="31">
        <v>1.35</v>
      </c>
    </row>
    <row r="23" spans="1:95" s="31" customFormat="1">
      <c r="A23" s="28"/>
      <c r="B23" s="29" t="s">
        <v>115</v>
      </c>
      <c r="C23" s="30"/>
      <c r="D23" s="30">
        <v>38.1</v>
      </c>
      <c r="E23" s="30">
        <v>23.27</v>
      </c>
      <c r="F23" s="30">
        <v>22.9</v>
      </c>
      <c r="G23" s="30">
        <v>6.75</v>
      </c>
      <c r="H23" s="30">
        <v>120.87</v>
      </c>
      <c r="I23" s="30">
        <v>823.09</v>
      </c>
      <c r="J23" s="30">
        <v>7.37</v>
      </c>
      <c r="K23" s="30">
        <v>2.44</v>
      </c>
      <c r="L23" s="30">
        <v>0</v>
      </c>
      <c r="M23" s="30">
        <v>0</v>
      </c>
      <c r="N23" s="30">
        <v>44.34</v>
      </c>
      <c r="O23" s="30">
        <v>63.71</v>
      </c>
      <c r="P23" s="30">
        <v>12.82</v>
      </c>
      <c r="Q23" s="30">
        <v>0</v>
      </c>
      <c r="R23" s="30">
        <v>0</v>
      </c>
      <c r="S23" s="30">
        <v>3.09</v>
      </c>
      <c r="T23" s="30">
        <v>8.24</v>
      </c>
      <c r="U23" s="30">
        <v>1114.68</v>
      </c>
      <c r="V23" s="30">
        <v>1544.95</v>
      </c>
      <c r="W23" s="30">
        <v>300.95</v>
      </c>
      <c r="X23" s="30">
        <v>121.23</v>
      </c>
      <c r="Y23" s="30">
        <v>465.01</v>
      </c>
      <c r="Z23" s="30">
        <v>8.84</v>
      </c>
      <c r="AA23" s="30">
        <v>91.52</v>
      </c>
      <c r="AB23" s="30">
        <v>2825.69</v>
      </c>
      <c r="AC23" s="30">
        <v>663.36</v>
      </c>
      <c r="AD23" s="30">
        <v>5.03</v>
      </c>
      <c r="AE23" s="30">
        <v>0.42</v>
      </c>
      <c r="AF23" s="30">
        <v>0.41</v>
      </c>
      <c r="AG23" s="30">
        <v>8.1</v>
      </c>
      <c r="AH23" s="30">
        <v>16.21</v>
      </c>
      <c r="AI23" s="30">
        <v>57.97</v>
      </c>
      <c r="AJ23" s="31">
        <v>0</v>
      </c>
      <c r="AK23" s="31">
        <v>1933.54</v>
      </c>
      <c r="AL23" s="31">
        <v>1601.93</v>
      </c>
      <c r="AM23" s="31">
        <v>2826.64</v>
      </c>
      <c r="AN23" s="31">
        <v>2487.48</v>
      </c>
      <c r="AO23" s="31">
        <v>796.64</v>
      </c>
      <c r="AP23" s="31">
        <v>1578.02</v>
      </c>
      <c r="AQ23" s="31">
        <v>464.03</v>
      </c>
      <c r="AR23" s="31">
        <v>1117.72</v>
      </c>
      <c r="AS23" s="31">
        <v>1033.2</v>
      </c>
      <c r="AT23" s="31">
        <v>1176.82</v>
      </c>
      <c r="AU23" s="31">
        <v>1706.03</v>
      </c>
      <c r="AV23" s="31">
        <v>1085.3599999999999</v>
      </c>
      <c r="AW23" s="31">
        <v>1029.58</v>
      </c>
      <c r="AX23" s="31">
        <v>5068.87</v>
      </c>
      <c r="AY23" s="31">
        <v>49.72</v>
      </c>
      <c r="AZ23" s="31">
        <v>1684.31</v>
      </c>
      <c r="BA23" s="31">
        <v>1063.54</v>
      </c>
      <c r="BB23" s="31">
        <v>797.89</v>
      </c>
      <c r="BC23" s="31">
        <v>382.94</v>
      </c>
      <c r="BD23" s="31">
        <v>0.12</v>
      </c>
      <c r="BE23" s="31">
        <v>0.06</v>
      </c>
      <c r="BF23" s="31">
        <v>7.0000000000000007E-2</v>
      </c>
      <c r="BG23" s="31">
        <v>0.17</v>
      </c>
      <c r="BH23" s="31">
        <v>0.21</v>
      </c>
      <c r="BI23" s="31">
        <v>0.69</v>
      </c>
      <c r="BJ23" s="31">
        <v>0.04</v>
      </c>
      <c r="BK23" s="31">
        <v>2.12</v>
      </c>
      <c r="BL23" s="31">
        <v>0.01</v>
      </c>
      <c r="BM23" s="31">
        <v>0.66</v>
      </c>
      <c r="BN23" s="31">
        <v>0.03</v>
      </c>
      <c r="BO23" s="31">
        <v>0.02</v>
      </c>
      <c r="BP23" s="31">
        <v>0</v>
      </c>
      <c r="BQ23" s="31">
        <v>0.12</v>
      </c>
      <c r="BR23" s="31">
        <v>0.18</v>
      </c>
      <c r="BS23" s="31">
        <v>2.61</v>
      </c>
      <c r="BT23" s="31">
        <v>0</v>
      </c>
      <c r="BU23" s="31">
        <v>0</v>
      </c>
      <c r="BV23" s="31">
        <v>2.96</v>
      </c>
      <c r="BW23" s="31">
        <v>0.05</v>
      </c>
      <c r="BX23" s="31">
        <v>0</v>
      </c>
      <c r="BY23" s="31">
        <v>0</v>
      </c>
      <c r="BZ23" s="31">
        <v>0</v>
      </c>
      <c r="CA23" s="31">
        <v>0</v>
      </c>
      <c r="CB23" s="31">
        <v>764.46</v>
      </c>
      <c r="CC23" s="15">
        <v>100.25068158439998</v>
      </c>
      <c r="CD23" s="15"/>
      <c r="CE23" s="31">
        <v>562.46</v>
      </c>
      <c r="CG23" s="31">
        <v>178.39</v>
      </c>
      <c r="CH23" s="31">
        <v>57.89</v>
      </c>
      <c r="CI23" s="31">
        <v>118.14</v>
      </c>
      <c r="CJ23" s="31">
        <v>7613.56</v>
      </c>
      <c r="CK23" s="31">
        <v>3276.1</v>
      </c>
      <c r="CL23" s="31">
        <v>5444.83</v>
      </c>
      <c r="CM23" s="31">
        <v>194.11</v>
      </c>
      <c r="CN23" s="31">
        <v>157.53</v>
      </c>
      <c r="CO23" s="31">
        <v>175.85</v>
      </c>
      <c r="CP23" s="31">
        <v>13.36</v>
      </c>
      <c r="CQ23" s="31">
        <v>1.35</v>
      </c>
    </row>
    <row r="24" spans="1:95" ht="46.8">
      <c r="B24" s="8" t="s">
        <v>116</v>
      </c>
      <c r="D24" s="10">
        <v>30.8</v>
      </c>
      <c r="E24" s="10">
        <v>0</v>
      </c>
      <c r="F24" s="10">
        <v>31.6</v>
      </c>
      <c r="G24" s="10">
        <v>0</v>
      </c>
      <c r="H24" s="10">
        <v>134</v>
      </c>
      <c r="I24" s="10">
        <v>940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280</v>
      </c>
      <c r="AD24" s="10">
        <v>0</v>
      </c>
      <c r="AE24" s="10">
        <v>0.48</v>
      </c>
      <c r="AF24" s="10">
        <v>0.55999999999999994</v>
      </c>
      <c r="AI24" s="10">
        <v>24</v>
      </c>
      <c r="CI24" s="1">
        <v>0</v>
      </c>
      <c r="CL24" s="1">
        <v>0</v>
      </c>
      <c r="CO24" s="1">
        <v>0</v>
      </c>
    </row>
    <row r="25" spans="1:95">
      <c r="B25" s="8" t="s">
        <v>117</v>
      </c>
      <c r="D25" s="10">
        <f t="shared" ref="D25:I25" si="0">D23-D24</f>
        <v>7.3000000000000007</v>
      </c>
      <c r="E25" s="10">
        <f t="shared" si="0"/>
        <v>23.27</v>
      </c>
      <c r="F25" s="10">
        <f t="shared" si="0"/>
        <v>-8.7000000000000028</v>
      </c>
      <c r="G25" s="10">
        <f t="shared" si="0"/>
        <v>6.75</v>
      </c>
      <c r="H25" s="10">
        <f t="shared" si="0"/>
        <v>-13.129999999999995</v>
      </c>
      <c r="I25" s="10">
        <f t="shared" si="0"/>
        <v>-116.90999999999997</v>
      </c>
      <c r="V25" s="10">
        <f t="shared" ref="V25:AF25" si="1">V23-V24</f>
        <v>1544.95</v>
      </c>
      <c r="W25" s="10">
        <f t="shared" si="1"/>
        <v>300.95</v>
      </c>
      <c r="X25" s="10">
        <f t="shared" si="1"/>
        <v>121.23</v>
      </c>
      <c r="Y25" s="10">
        <f t="shared" si="1"/>
        <v>465.01</v>
      </c>
      <c r="Z25" s="10">
        <f t="shared" si="1"/>
        <v>8.84</v>
      </c>
      <c r="AA25" s="10">
        <f t="shared" si="1"/>
        <v>91.52</v>
      </c>
      <c r="AB25" s="10">
        <f t="shared" si="1"/>
        <v>2825.69</v>
      </c>
      <c r="AC25" s="10">
        <f t="shared" si="1"/>
        <v>383.36</v>
      </c>
      <c r="AD25" s="10">
        <f t="shared" si="1"/>
        <v>5.03</v>
      </c>
      <c r="AE25" s="10">
        <f t="shared" si="1"/>
        <v>-0.06</v>
      </c>
      <c r="AF25" s="10">
        <f t="shared" si="1"/>
        <v>-0.14999999999999997</v>
      </c>
      <c r="AI25" s="10">
        <f>AI23-AI24</f>
        <v>33.97</v>
      </c>
      <c r="CI25" s="1">
        <f>CI23-CI24</f>
        <v>118.14</v>
      </c>
      <c r="CL25" s="1">
        <f>CL23-CL24</f>
        <v>5444.83</v>
      </c>
      <c r="CO25" s="1">
        <f>CO23-CO24</f>
        <v>175.85</v>
      </c>
    </row>
    <row r="26" spans="1:95" ht="31.2">
      <c r="B26" s="8" t="s">
        <v>118</v>
      </c>
      <c r="D26" s="10">
        <v>19</v>
      </c>
      <c r="F26" s="10">
        <v>26</v>
      </c>
      <c r="H26" s="10">
        <v>55</v>
      </c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AI8:AI9"/>
    <mergeCell ref="CG8:CG9"/>
    <mergeCell ref="CH8:CH9"/>
    <mergeCell ref="CI8:CI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M10" sqref="M10"/>
    </sheetView>
  </sheetViews>
  <sheetFormatPr defaultRowHeight="14.4"/>
  <cols>
    <col min="1" max="1" width="12.109375" style="33" customWidth="1"/>
    <col min="2" max="2" width="11.5546875" style="33" customWidth="1"/>
    <col min="3" max="3" width="8" style="33" customWidth="1"/>
    <col min="4" max="4" width="41.5546875" style="33" customWidth="1"/>
    <col min="5" max="5" width="10.109375" style="33" customWidth="1"/>
    <col min="6" max="6" width="8.88671875" style="33"/>
    <col min="7" max="7" width="13.44140625" style="33" customWidth="1"/>
    <col min="8" max="8" width="7.6640625" style="33" customWidth="1"/>
    <col min="9" max="9" width="7.88671875" style="33" customWidth="1"/>
    <col min="10" max="10" width="10.44140625" style="33" customWidth="1"/>
    <col min="11" max="16384" width="8.88671875" style="33"/>
  </cols>
  <sheetData>
    <row r="1" spans="1:10">
      <c r="A1" s="33" t="s">
        <v>120</v>
      </c>
      <c r="B1" s="84" t="s">
        <v>121</v>
      </c>
      <c r="C1" s="85"/>
      <c r="D1" s="86"/>
      <c r="E1" s="33" t="s">
        <v>122</v>
      </c>
      <c r="F1" s="34"/>
      <c r="I1" s="33" t="s">
        <v>123</v>
      </c>
      <c r="J1" s="35">
        <v>45387</v>
      </c>
    </row>
    <row r="2" spans="1:10" ht="7.5" customHeight="1" thickBot="1"/>
    <row r="3" spans="1:10" ht="15" thickBot="1">
      <c r="A3" s="36" t="s">
        <v>124</v>
      </c>
      <c r="B3" s="37" t="s">
        <v>125</v>
      </c>
      <c r="C3" s="37" t="s">
        <v>126</v>
      </c>
      <c r="D3" s="37" t="s">
        <v>127</v>
      </c>
      <c r="E3" s="37" t="s">
        <v>128</v>
      </c>
      <c r="F3" s="37" t="s">
        <v>129</v>
      </c>
      <c r="G3" s="37" t="s">
        <v>130</v>
      </c>
      <c r="H3" s="37" t="s">
        <v>131</v>
      </c>
      <c r="I3" s="37" t="s">
        <v>132</v>
      </c>
      <c r="J3" s="38" t="s">
        <v>133</v>
      </c>
    </row>
    <row r="4" spans="1:10">
      <c r="A4" s="39" t="s">
        <v>134</v>
      </c>
      <c r="B4" s="40" t="s">
        <v>135</v>
      </c>
      <c r="C4" s="41"/>
      <c r="D4" s="42"/>
      <c r="E4" s="43"/>
      <c r="F4" s="44"/>
      <c r="G4" s="43"/>
      <c r="H4" s="43"/>
      <c r="I4" s="43"/>
      <c r="J4" s="45"/>
    </row>
    <row r="5" spans="1:10">
      <c r="A5" s="46"/>
      <c r="B5" s="47"/>
      <c r="C5" s="47"/>
      <c r="D5" s="48"/>
      <c r="E5" s="49"/>
      <c r="F5" s="50"/>
      <c r="G5" s="49"/>
      <c r="H5" s="49"/>
      <c r="I5" s="49"/>
      <c r="J5" s="51"/>
    </row>
    <row r="6" spans="1:10">
      <c r="A6" s="46"/>
      <c r="B6" s="52" t="s">
        <v>136</v>
      </c>
      <c r="C6" s="47"/>
      <c r="D6" s="48"/>
      <c r="E6" s="49"/>
      <c r="F6" s="50"/>
      <c r="G6" s="49"/>
      <c r="H6" s="49"/>
      <c r="I6" s="49"/>
      <c r="J6" s="51"/>
    </row>
    <row r="7" spans="1:10">
      <c r="A7" s="46"/>
      <c r="B7" s="52" t="s">
        <v>137</v>
      </c>
      <c r="C7" s="47"/>
      <c r="D7" s="48"/>
      <c r="E7" s="49"/>
      <c r="F7" s="50"/>
      <c r="G7" s="49"/>
      <c r="H7" s="49"/>
      <c r="I7" s="49"/>
      <c r="J7" s="51"/>
    </row>
    <row r="8" spans="1:10">
      <c r="A8" s="46"/>
      <c r="B8" s="52" t="s">
        <v>138</v>
      </c>
      <c r="C8" s="47"/>
      <c r="D8" s="48"/>
      <c r="E8" s="49"/>
      <c r="F8" s="50"/>
      <c r="G8" s="49"/>
      <c r="H8" s="49"/>
      <c r="I8" s="49"/>
      <c r="J8" s="51"/>
    </row>
    <row r="9" spans="1:10">
      <c r="A9" s="46"/>
      <c r="B9" s="47"/>
      <c r="C9" s="47"/>
      <c r="D9" s="48"/>
      <c r="E9" s="49"/>
      <c r="F9" s="50"/>
      <c r="G9" s="49"/>
      <c r="H9" s="49"/>
      <c r="I9" s="49"/>
      <c r="J9" s="51"/>
    </row>
    <row r="10" spans="1:10" ht="15" thickBot="1">
      <c r="A10" s="53"/>
      <c r="B10" s="54"/>
      <c r="C10" s="54"/>
      <c r="D10" s="55"/>
      <c r="E10" s="56"/>
      <c r="F10" s="57"/>
      <c r="G10" s="56"/>
      <c r="H10" s="56"/>
      <c r="I10" s="56"/>
      <c r="J10" s="58"/>
    </row>
    <row r="11" spans="1:10">
      <c r="A11" s="39" t="s">
        <v>139</v>
      </c>
      <c r="B11" s="59" t="s">
        <v>138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" thickBot="1">
      <c r="A13" s="53"/>
      <c r="B13" s="54"/>
      <c r="C13" s="54"/>
      <c r="D13" s="55"/>
      <c r="E13" s="56"/>
      <c r="F13" s="57"/>
      <c r="G13" s="56"/>
      <c r="H13" s="56"/>
      <c r="I13" s="56"/>
      <c r="J13" s="58"/>
    </row>
    <row r="14" spans="1:10" ht="15" thickBot="1">
      <c r="A14" s="46" t="s">
        <v>103</v>
      </c>
      <c r="B14" s="60" t="s">
        <v>140</v>
      </c>
      <c r="C14" s="70" t="s">
        <v>121</v>
      </c>
      <c r="D14" s="55" t="s">
        <v>113</v>
      </c>
      <c r="E14" s="56">
        <v>180</v>
      </c>
      <c r="F14" s="57">
        <v>19.28</v>
      </c>
      <c r="G14" s="57">
        <v>87.623999999999995</v>
      </c>
      <c r="H14" s="57">
        <v>0.72</v>
      </c>
      <c r="I14" s="57">
        <v>0.72</v>
      </c>
      <c r="J14" s="74">
        <v>20.88</v>
      </c>
    </row>
    <row r="15" spans="1:10">
      <c r="A15" s="46"/>
      <c r="B15" s="60" t="s">
        <v>152</v>
      </c>
      <c r="C15" s="67" t="s">
        <v>121</v>
      </c>
      <c r="D15" s="61" t="s">
        <v>151</v>
      </c>
      <c r="E15" s="62">
        <v>50</v>
      </c>
      <c r="F15" s="63">
        <v>10.72</v>
      </c>
      <c r="G15" s="63">
        <v>142.87</v>
      </c>
      <c r="H15" s="63">
        <v>5.71</v>
      </c>
      <c r="I15" s="63">
        <v>3.86</v>
      </c>
      <c r="J15" s="71">
        <v>21.32</v>
      </c>
    </row>
    <row r="16" spans="1:10">
      <c r="A16" s="46"/>
      <c r="B16" s="52" t="s">
        <v>141</v>
      </c>
      <c r="C16" s="68" t="s">
        <v>147</v>
      </c>
      <c r="D16" s="48" t="s">
        <v>106</v>
      </c>
      <c r="E16" s="49">
        <v>250</v>
      </c>
      <c r="F16" s="50">
        <v>15.5</v>
      </c>
      <c r="G16" s="50">
        <v>169.44</v>
      </c>
      <c r="H16" s="50">
        <v>8.09</v>
      </c>
      <c r="I16" s="50">
        <v>9.0399999999999991</v>
      </c>
      <c r="J16" s="72">
        <v>14.22</v>
      </c>
    </row>
    <row r="17" spans="1:10">
      <c r="A17" s="46"/>
      <c r="B17" s="52" t="s">
        <v>142</v>
      </c>
      <c r="C17" s="68" t="s">
        <v>149</v>
      </c>
      <c r="D17" s="48" t="s">
        <v>109</v>
      </c>
      <c r="E17" s="49">
        <v>90</v>
      </c>
      <c r="F17" s="50">
        <v>23.19</v>
      </c>
      <c r="G17" s="50">
        <v>137.981538</v>
      </c>
      <c r="H17" s="50">
        <v>15.3</v>
      </c>
      <c r="I17" s="50">
        <v>5.28</v>
      </c>
      <c r="J17" s="72">
        <v>7.22</v>
      </c>
    </row>
    <row r="18" spans="1:10">
      <c r="A18" s="46"/>
      <c r="B18" s="52" t="s">
        <v>143</v>
      </c>
      <c r="C18" s="68" t="s">
        <v>148</v>
      </c>
      <c r="D18" s="48" t="s">
        <v>108</v>
      </c>
      <c r="E18" s="49">
        <v>180</v>
      </c>
      <c r="F18" s="50">
        <v>15.43</v>
      </c>
      <c r="G18" s="50">
        <v>121.33900680000015</v>
      </c>
      <c r="H18" s="50">
        <v>4.2</v>
      </c>
      <c r="I18" s="50">
        <v>3.42</v>
      </c>
      <c r="J18" s="72">
        <v>20.83</v>
      </c>
    </row>
    <row r="19" spans="1:10">
      <c r="A19" s="46"/>
      <c r="B19" s="52" t="s">
        <v>144</v>
      </c>
      <c r="C19" s="69" t="s">
        <v>150</v>
      </c>
      <c r="D19" s="64" t="s">
        <v>154</v>
      </c>
      <c r="E19" s="65">
        <v>200</v>
      </c>
      <c r="F19" s="66">
        <v>2.92</v>
      </c>
      <c r="G19" s="66">
        <v>38.659836097560976</v>
      </c>
      <c r="H19" s="66">
        <v>0.12</v>
      </c>
      <c r="I19" s="66">
        <v>0.02</v>
      </c>
      <c r="J19" s="73">
        <v>9.83</v>
      </c>
    </row>
    <row r="20" spans="1:10">
      <c r="A20" s="46"/>
      <c r="B20" s="52" t="s">
        <v>145</v>
      </c>
      <c r="C20" s="69" t="s">
        <v>121</v>
      </c>
      <c r="D20" s="64" t="s">
        <v>111</v>
      </c>
      <c r="E20" s="65">
        <v>30</v>
      </c>
      <c r="F20" s="66">
        <v>1.96</v>
      </c>
      <c r="G20" s="66">
        <v>67.170299999999997</v>
      </c>
      <c r="H20" s="66">
        <v>1.98</v>
      </c>
      <c r="I20" s="66">
        <v>0.2</v>
      </c>
      <c r="J20" s="73">
        <v>14.07</v>
      </c>
    </row>
    <row r="21" spans="1:10">
      <c r="A21" s="46"/>
      <c r="B21" s="52" t="s">
        <v>146</v>
      </c>
      <c r="C21" s="68" t="s">
        <v>121</v>
      </c>
      <c r="D21" s="48" t="s">
        <v>110</v>
      </c>
      <c r="E21" s="49">
        <v>30</v>
      </c>
      <c r="F21" s="50">
        <v>1.72</v>
      </c>
      <c r="G21" s="50">
        <v>58.013999999999989</v>
      </c>
      <c r="H21" s="50">
        <v>1.98</v>
      </c>
      <c r="I21" s="50">
        <v>0.36</v>
      </c>
      <c r="J21" s="72">
        <v>12.51</v>
      </c>
    </row>
    <row r="22" spans="1:10">
      <c r="A22" s="46"/>
      <c r="B22" s="77" t="s">
        <v>153</v>
      </c>
      <c r="C22" s="69"/>
      <c r="D22" s="64"/>
      <c r="E22" s="75">
        <f>SUM(E14:E21)</f>
        <v>1010</v>
      </c>
      <c r="F22" s="76">
        <f t="shared" ref="F22:J22" si="0">SUM(F14:F21)</f>
        <v>90.72</v>
      </c>
      <c r="G22" s="76">
        <f t="shared" si="0"/>
        <v>823.09868089756105</v>
      </c>
      <c r="H22" s="76">
        <f t="shared" si="0"/>
        <v>38.099999999999994</v>
      </c>
      <c r="I22" s="76">
        <f t="shared" si="0"/>
        <v>22.9</v>
      </c>
      <c r="J22" s="76">
        <f t="shared" si="0"/>
        <v>120.88000000000001</v>
      </c>
    </row>
    <row r="23" spans="1:10" ht="15" thickBot="1">
      <c r="A23" s="46"/>
      <c r="B23" s="54"/>
      <c r="C23" s="70"/>
      <c r="D23" s="55"/>
      <c r="E23" s="56"/>
      <c r="F23" s="57"/>
      <c r="G23" s="57"/>
      <c r="H23" s="57"/>
      <c r="I23" s="57"/>
      <c r="J23" s="5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3" sqref="B3"/>
    </sheetView>
  </sheetViews>
  <sheetFormatPr defaultRowHeight="13.2"/>
  <cols>
    <col min="1" max="1" width="25.33203125" customWidth="1"/>
    <col min="2" max="2" width="19.33203125" customWidth="1"/>
  </cols>
  <sheetData>
    <row r="1" spans="1:2">
      <c r="A1" t="s">
        <v>80</v>
      </c>
      <c r="B1" s="13">
        <v>45331</v>
      </c>
    </row>
    <row r="2" spans="1:2">
      <c r="A2" t="s">
        <v>81</v>
      </c>
      <c r="B2" s="13">
        <v>45331.330879629626</v>
      </c>
    </row>
    <row r="3" spans="1:2">
      <c r="A3" t="s">
        <v>82</v>
      </c>
      <c r="B3" t="s">
        <v>100</v>
      </c>
    </row>
    <row r="4" spans="1:2">
      <c r="A4" t="s">
        <v>83</v>
      </c>
      <c r="B4" t="s">
        <v>101</v>
      </c>
    </row>
    <row r="5" spans="1:2">
      <c r="B5">
        <v>1</v>
      </c>
    </row>
    <row r="6" spans="1:2">
      <c r="B6" s="32" t="s">
        <v>119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09.02.2024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2024-04-03T11:51:53Z</dcterms:modified>
</cp:coreProperties>
</file>